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4640" windowHeight="6915" activeTab="0"/>
  </bookViews>
  <sheets>
    <sheet name="Bilans " sheetId="1" r:id="rId1"/>
    <sheet name="R-k " sheetId="2" r:id="rId2"/>
  </sheets>
  <externalReferences>
    <externalReference r:id="rId5"/>
  </externalReferences>
  <definedNames>
    <definedName name="_xlfn.BAHTTEXT" hidden="1">#NAME?</definedName>
    <definedName name="_xlnm.Print_Area" localSheetId="0">'Bilans '!$A$1:$L$86</definedName>
    <definedName name="_xlnm.Print_Area" localSheetId="1">'R-k '!$A$1:$J$61</definedName>
    <definedName name="_xlnm.Print_Titles" localSheetId="0">'Bilans '!$5:$6</definedName>
    <definedName name="_xlnm.Print_Titles" localSheetId="1">'R-k '!$5:$7</definedName>
    <definedName name="Wybór" localSheetId="0">'Bilans '!$N$1</definedName>
    <definedName name="Wybór" localSheetId="1">#REF!</definedName>
    <definedName name="Wybór">#REF!</definedName>
  </definedNames>
  <calcPr fullCalcOnLoad="1"/>
</workbook>
</file>

<file path=xl/sharedStrings.xml><?xml version="1.0" encoding="utf-8"?>
<sst xmlns="http://schemas.openxmlformats.org/spreadsheetml/2006/main" count="297" uniqueCount="187">
  <si>
    <t>Nazwa i adres jednostki</t>
  </si>
  <si>
    <t>ul. Kościuszki 38</t>
  </si>
  <si>
    <t>78-400 Szczecinek</t>
  </si>
  <si>
    <t>I.</t>
  </si>
  <si>
    <t>II.</t>
  </si>
  <si>
    <t>III.</t>
  </si>
  <si>
    <t>IV.</t>
  </si>
  <si>
    <t>V.</t>
  </si>
  <si>
    <t>VI.</t>
  </si>
  <si>
    <t>VII.</t>
  </si>
  <si>
    <t>VIII.</t>
  </si>
  <si>
    <t>B.</t>
  </si>
  <si>
    <t>Szpital w Szczecinku Sp. z o.o.</t>
  </si>
  <si>
    <t>RACHUNEK ZYSKÓW I STRAT</t>
  </si>
  <si>
    <t>Treść</t>
  </si>
  <si>
    <t>Przychody i koszty za rok</t>
  </si>
  <si>
    <t>ubiegły</t>
  </si>
  <si>
    <t>bieżący</t>
  </si>
  <si>
    <t>A.</t>
  </si>
  <si>
    <t>Przychody netto ze sprzedaży i zrównane z nimi</t>
  </si>
  <si>
    <t>w tym: od jednostek powiązanych</t>
  </si>
  <si>
    <t>Przychody netto ze sprzedaży produktów</t>
  </si>
  <si>
    <t>Zmiana stanu produktów (zwiększenia - wartość
dodatnia, zmniejszenia - wartość ujemna)</t>
  </si>
  <si>
    <t>Koszt wytworzenia produktów na własne potrzeby jednostki</t>
  </si>
  <si>
    <t>Przychody netto ze sprzedaży towarów i materiałów</t>
  </si>
  <si>
    <t>Koszty działalności operacyjnej</t>
  </si>
  <si>
    <t>Amortyzacja</t>
  </si>
  <si>
    <t>Zużycie materiałów i energii</t>
  </si>
  <si>
    <t>Usługi obce</t>
  </si>
  <si>
    <t>Podatki i opłaty</t>
  </si>
  <si>
    <t>w tym: podatek akcyzowy</t>
  </si>
  <si>
    <t>Wynagrodzenia</t>
  </si>
  <si>
    <t>Ubezpieczenia społeczne i inne świadczenia</t>
  </si>
  <si>
    <t>Pozostałe koszty rodzajowe</t>
  </si>
  <si>
    <t>Wartość sprzedanych towarów i materiałów</t>
  </si>
  <si>
    <t>C.</t>
  </si>
  <si>
    <t>Zysk (strata) ze sprzedaży (A-B)</t>
  </si>
  <si>
    <t>D.</t>
  </si>
  <si>
    <t>Pozostałe przychody operacyjne</t>
  </si>
  <si>
    <t>Zysk ze zbycia niefinansowych aktywów trwałych</t>
  </si>
  <si>
    <t>Dotacje</t>
  </si>
  <si>
    <t>Inne przychody operacyjne</t>
  </si>
  <si>
    <t>E.</t>
  </si>
  <si>
    <t>Pozostałe koszty operacyjne</t>
  </si>
  <si>
    <t>Strata ze zbycia niefinansowych aktywów trwałych</t>
  </si>
  <si>
    <t>Aktualizacja wartości aktywów niefinansowych</t>
  </si>
  <si>
    <t>Inne koszty operacyjne</t>
  </si>
  <si>
    <t>F.</t>
  </si>
  <si>
    <t>Zysk (strata) z działalności operacyjnej (C+D-E)</t>
  </si>
  <si>
    <t>G.</t>
  </si>
  <si>
    <t>Przychody finansowe</t>
  </si>
  <si>
    <t>Dywidendy i udziały w zyskach</t>
  </si>
  <si>
    <t>Odsetki</t>
  </si>
  <si>
    <t>Zysk ze zbycia inwestycji</t>
  </si>
  <si>
    <t>Aktualizacja wartości inwestycji</t>
  </si>
  <si>
    <t>Inne</t>
  </si>
  <si>
    <t>H.</t>
  </si>
  <si>
    <t>Koszty finansowe</t>
  </si>
  <si>
    <t>w tym: dla jednostek powiązanych</t>
  </si>
  <si>
    <t>Strata ze zbycia inwestycji</t>
  </si>
  <si>
    <t>Zysk (strata) z działalności gospodarczej (F+G-H)</t>
  </si>
  <si>
    <t>J.</t>
  </si>
  <si>
    <t>Wynik zdarzeń nadzwyczajnych (J.I.-J.II.)</t>
  </si>
  <si>
    <t>Zyski nadzwyczajne</t>
  </si>
  <si>
    <t>Straty nadzwyczajne</t>
  </si>
  <si>
    <t>K.</t>
  </si>
  <si>
    <t>Zysk (strata) brutto (I+/-J)</t>
  </si>
  <si>
    <t>L.</t>
  </si>
  <si>
    <t>Podatek dochodowy</t>
  </si>
  <si>
    <t>M.</t>
  </si>
  <si>
    <t>Pozostałe obowiązkowe zmniejszenia zysku (zwiększenia straty)</t>
  </si>
  <si>
    <t>N.</t>
  </si>
  <si>
    <t>Zysk (strata) netto (K-L-M)</t>
  </si>
  <si>
    <t>miejscowość, data</t>
  </si>
  <si>
    <t>data i podpis kierownika jednostki</t>
  </si>
  <si>
    <t>Podpis osoby,  której powierzono prowadzenie ksiąg rachunkowych</t>
  </si>
  <si>
    <t>Szczecinek 26.03.2013</t>
  </si>
  <si>
    <t xml:space="preserve">za okres od 01.01.2012 r. do 31.12.2012 r. </t>
  </si>
  <si>
    <t>Podpis kierownika jednostki</t>
  </si>
  <si>
    <t>Podpis osoby, której powierzono prowadzenie ksiąg rachunkowych</t>
  </si>
  <si>
    <t>Pasywa razem</t>
  </si>
  <si>
    <t>Aktywa razem</t>
  </si>
  <si>
    <t>Krótkoterminowe rozliczenia międzyokresowe</t>
  </si>
  <si>
    <t>Inne inwestycje krótkoterminowe</t>
  </si>
  <si>
    <t>2.</t>
  </si>
  <si>
    <t xml:space="preserve">    -  inne aktywa pieniężne</t>
  </si>
  <si>
    <t xml:space="preserve">    -  inne środki pieniężne</t>
  </si>
  <si>
    <t xml:space="preserve">    -  środki pieniężne w kasie
       i na rachunkach</t>
  </si>
  <si>
    <t>c)  środki pieniężne i inne
     aktywa pieniężne</t>
  </si>
  <si>
    <t xml:space="preserve">    -  inne krótkoterminowe
        aktywa finansowe</t>
  </si>
  <si>
    <t xml:space="preserve">    -  udzielone pożyczki</t>
  </si>
  <si>
    <t xml:space="preserve">    -  inne papiery wartościowe</t>
  </si>
  <si>
    <t xml:space="preserve">    -  udziały lub akcje</t>
  </si>
  <si>
    <t>b)  w pozostałych jednostkach</t>
  </si>
  <si>
    <t xml:space="preserve">  - krótkoterminowe</t>
  </si>
  <si>
    <t xml:space="preserve">  - długoterminowe</t>
  </si>
  <si>
    <t>a)  w jednostkach powiązanych</t>
  </si>
  <si>
    <t>Inne rozliczenia międzyokresowe</t>
  </si>
  <si>
    <t>Krótkoterminowe aktywa finansowe</t>
  </si>
  <si>
    <t>1.</t>
  </si>
  <si>
    <t>Ujemna wartość firmy</t>
  </si>
  <si>
    <t>Inwestycje krótkoterminowe</t>
  </si>
  <si>
    <t>Rozliczenia międzyokresowe</t>
  </si>
  <si>
    <t>d)  dochodzone na drodze
     sądowej</t>
  </si>
  <si>
    <t>Fundusze specjalne</t>
  </si>
  <si>
    <t>3.</t>
  </si>
  <si>
    <t>c)  inne</t>
  </si>
  <si>
    <t>i)  inne</t>
  </si>
  <si>
    <t>b)  z tytułu podatków, dotacji, ceł, ubezp.
      społecznych i zdrowotnych
      oraz innych świadczeń</t>
  </si>
  <si>
    <t>h)  z tytułu wynagrodzeń</t>
  </si>
  <si>
    <t xml:space="preserve">    -  powyżej 12 miesięcy</t>
  </si>
  <si>
    <t>g)  z  tytułu podatków, ceł,
      ubezpieczeń i innych świadczeń</t>
  </si>
  <si>
    <t xml:space="preserve">    -  do 12 miesięcy</t>
  </si>
  <si>
    <t>f)  zobowiązania wekslowe</t>
  </si>
  <si>
    <t>a)  z tytułu dostaw i usług,
     o okresie spłaty:</t>
  </si>
  <si>
    <t>e)  zaliczki otrzymane na dostawy</t>
  </si>
  <si>
    <t>Należności od pozostałych jednostek</t>
  </si>
  <si>
    <t xml:space="preserve">      -  powyżej 12 miesięcy</t>
  </si>
  <si>
    <t>b)  inne</t>
  </si>
  <si>
    <t xml:space="preserve">      -  do 12 miesięcy</t>
  </si>
  <si>
    <t>d)  z  tytułu dostaw i usług,
      o okresie wymagalności:</t>
  </si>
  <si>
    <t>c)  inne zobowiązania finansowe</t>
  </si>
  <si>
    <t>b)  z  tytułu emisji dłużnych
      papierów wartościowych</t>
  </si>
  <si>
    <t>Należności od jednostek powiązanych</t>
  </si>
  <si>
    <t>a)  kredyty i pożyczki</t>
  </si>
  <si>
    <t>Należności krótkoterminowe</t>
  </si>
  <si>
    <t>Wobec pozostałych jednostek</t>
  </si>
  <si>
    <t>Zaliczki na dostawy</t>
  </si>
  <si>
    <t>5.</t>
  </si>
  <si>
    <t>Towary</t>
  </si>
  <si>
    <t>4.</t>
  </si>
  <si>
    <t>Produkty gotowe</t>
  </si>
  <si>
    <t>Półprodukty i produkty w toku</t>
  </si>
  <si>
    <t>a)  z  tytułu dostaw i usług,
      o okresie wymagalności:</t>
  </si>
  <si>
    <t>Materiały</t>
  </si>
  <si>
    <t>Wobec jednostek powiązanych</t>
  </si>
  <si>
    <t>Zapasy</t>
  </si>
  <si>
    <t>Zobowiązania krótkoterminowe</t>
  </si>
  <si>
    <t>B. Aktywa obrotowe</t>
  </si>
  <si>
    <t>d)  inne</t>
  </si>
  <si>
    <t>Aktywa z tytułu odroczonego podatku dochodowego</t>
  </si>
  <si>
    <t>Długoterminowe rozliczenia międzyokresowe</t>
  </si>
  <si>
    <t>Inne inwestycje długoterminowe</t>
  </si>
  <si>
    <t xml:space="preserve">    -  inne długoterminowe
       aktywa finansowe</t>
  </si>
  <si>
    <t>Zobowiązania długoterminowe</t>
  </si>
  <si>
    <t>Pozostałe rezerwy</t>
  </si>
  <si>
    <t xml:space="preserve">  - krótkoterminowa</t>
  </si>
  <si>
    <t xml:space="preserve">  - długoterminowa</t>
  </si>
  <si>
    <t>Rezerwa na świadczenia
 emerytalne i podobne</t>
  </si>
  <si>
    <t>Rezerwa z tytułu odroczonego
podatku dochodowego</t>
  </si>
  <si>
    <t>Rezerwy na zobowiązania</t>
  </si>
  <si>
    <t>Długoterminowe aktywa finansowe</t>
  </si>
  <si>
    <t>Zobowiązania i rezerwy
 na zobowiązania</t>
  </si>
  <si>
    <t>Wartości niematerialne i prawne</t>
  </si>
  <si>
    <t>Nieruchomości</t>
  </si>
  <si>
    <t>Inwestycje długoterminowe</t>
  </si>
  <si>
    <t>Od pozostałych jednostek</t>
  </si>
  <si>
    <t>Od jednostek powiązanych</t>
  </si>
  <si>
    <t>Należności długoterminowe</t>
  </si>
  <si>
    <t>Zaliczki na środki trwałe w budowie</t>
  </si>
  <si>
    <t>Środki trwałe w budowie</t>
  </si>
  <si>
    <t>e)  inne środki trwałe</t>
  </si>
  <si>
    <t>d)  środki transportu</t>
  </si>
  <si>
    <t>c)  urządzenia techniczne
     i maszyny</t>
  </si>
  <si>
    <t>Odpisy z zysku netto w ciągu roku
 obrotowego (wielkość ujemna)</t>
  </si>
  <si>
    <t>IX.</t>
  </si>
  <si>
    <t>b)  budynki, lokale i obiekty
     inżynierii lądowej i wodnej</t>
  </si>
  <si>
    <t>Zysk (strata) netto</t>
  </si>
  <si>
    <r>
      <t xml:space="preserve">a) </t>
    </r>
    <r>
      <rPr>
        <sz val="8"/>
        <rFont val="Times New Roman CE"/>
        <family val="1"/>
      </rPr>
      <t xml:space="preserve"> grunty (w tym prawo użytko-
     wania wieczystego gruntu)</t>
    </r>
  </si>
  <si>
    <t>Zysk (strata) z lat ubiegłych</t>
  </si>
  <si>
    <t>Środki trwałe</t>
  </si>
  <si>
    <t>Pozostałe kapitały (fundusze)
rezerwowe</t>
  </si>
  <si>
    <t>Kapitał (fundusz) z aktualizacji
wyceny</t>
  </si>
  <si>
    <t>Zaliczki na poczet wartości
niematerialnych i prawnych</t>
  </si>
  <si>
    <t>Kapitał (fundusz) zapasowy</t>
  </si>
  <si>
    <t>Inne wartości niematrialne
i prawne</t>
  </si>
  <si>
    <t>Udziały (akcje) własne
 (wielkość ujemna)</t>
  </si>
  <si>
    <t>Wartość firmy</t>
  </si>
  <si>
    <t>Należne wpłaty na kapitał
 podstawowy (wielkość ujemna)</t>
  </si>
  <si>
    <t>Koszt zakończonych prac
rozwojowych</t>
  </si>
  <si>
    <t>Kapitał (fundusz) podstawowy</t>
  </si>
  <si>
    <t>A. Kapitał (fundusz) własny</t>
  </si>
  <si>
    <t>Stan na koniec
bieżącego roku
obrotowego</t>
  </si>
  <si>
    <t>Stan na koniec
poprzedniego roku
obrotowego</t>
  </si>
  <si>
    <t>BILANS</t>
  </si>
  <si>
    <t>Szpital w Szczecinku Spółka z o.o.</t>
  </si>
  <si>
    <t>na dzień 31 grudnia 2012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</si>
</sst>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4">
    <font>
      <sz val="10"/>
      <name val="Arial CE"/>
      <family val="0"/>
    </font>
    <font>
      <sz val="11"/>
      <color indexed="8"/>
      <name val="Czcionka tekstu podstawowego"/>
      <family val="2"/>
    </font>
    <font>
      <sz val="8"/>
      <name val="Times New Roman CE"/>
      <family val="1"/>
    </font>
    <font>
      <sz val="10"/>
      <name val="Times New Roman CE"/>
      <family val="1"/>
    </font>
    <font>
      <b/>
      <sz val="14"/>
      <name val="Times New Roman CE"/>
      <family val="1"/>
    </font>
    <font>
      <b/>
      <sz val="12"/>
      <name val="Times New Roman CE"/>
      <family val="1"/>
    </font>
    <font>
      <b/>
      <sz val="10"/>
      <name val="Times New Roman CE"/>
      <family val="1"/>
    </font>
    <font>
      <sz val="9"/>
      <name val="Times New Roman CE"/>
      <family val="1"/>
    </font>
    <font>
      <b/>
      <sz val="9"/>
      <name val="Times New Roman CE"/>
      <family val="1"/>
    </font>
    <font>
      <sz val="7"/>
      <name val="Times New Roman CE"/>
      <family val="1"/>
    </font>
    <font>
      <sz val="10"/>
      <name val="Arial"/>
      <family val="2"/>
    </font>
    <font>
      <b/>
      <sz val="11"/>
      <name val="Times New Roman CE"/>
      <family val="1"/>
    </font>
    <font>
      <b/>
      <sz val="14"/>
      <color indexed="10"/>
      <name val="Times New Roman CE"/>
      <family val="1"/>
    </font>
    <font>
      <sz val="6"/>
      <name val="Times New Roman CE"/>
      <family val="1"/>
    </font>
    <font>
      <vertAlign val="subscript"/>
      <sz val="10"/>
      <name val="Times New Roman CE"/>
      <family val="1"/>
    </font>
    <font>
      <vertAlign val="superscript"/>
      <sz val="10"/>
      <name val="Times New Roman CE"/>
      <family val="1"/>
    </font>
    <font>
      <sz val="10"/>
      <color indexed="10"/>
      <name val="Times New Roman CE"/>
      <family val="1"/>
    </font>
    <font>
      <b/>
      <sz val="13"/>
      <name val="Times New Roman CE"/>
      <family val="1"/>
    </font>
    <font>
      <sz val="14"/>
      <name val="Times New Roman CE"/>
      <family val="1"/>
    </font>
    <font>
      <sz val="11"/>
      <name val="Times New Roman CE"/>
      <family val="1"/>
    </font>
    <font>
      <sz val="12"/>
      <name val="Times New Roman CE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/>
      <bottom/>
    </border>
    <border>
      <left/>
      <right style="medium"/>
      <top/>
      <bottom/>
    </border>
    <border>
      <left style="thin"/>
      <right style="thin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/>
      <top style="hair"/>
      <bottom style="medium"/>
    </border>
    <border>
      <left/>
      <right/>
      <top style="hair"/>
      <bottom style="medium"/>
    </border>
    <border>
      <left/>
      <right style="thin"/>
      <top style="hair"/>
      <bottom style="medium"/>
    </border>
    <border>
      <left style="thin"/>
      <right style="medium"/>
      <top style="hair"/>
      <bottom style="medium"/>
    </border>
    <border>
      <left/>
      <right/>
      <top/>
      <bottom style="hair"/>
    </border>
    <border>
      <left/>
      <right/>
      <top style="hair"/>
      <bottom/>
    </border>
    <border>
      <left style="hair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hair"/>
      <right style="medium"/>
      <top style="hair"/>
      <bottom style="hair"/>
    </border>
    <border>
      <left/>
      <right style="medium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 style="medium"/>
      <top/>
      <bottom style="hair"/>
    </border>
    <border>
      <left style="medium"/>
      <right/>
      <top/>
      <bottom style="hair"/>
    </border>
    <border>
      <left style="hair"/>
      <right style="medium"/>
      <top/>
      <bottom style="hair"/>
    </border>
    <border>
      <left style="hair"/>
      <right style="medium"/>
      <top style="medium"/>
      <bottom style="hair"/>
    </border>
    <border>
      <left style="medium"/>
      <right/>
      <top style="medium"/>
      <bottom style="hair"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/>
      <right style="thin"/>
      <top/>
      <bottom/>
    </border>
    <border>
      <left style="medium"/>
      <right/>
      <top style="thin"/>
      <bottom/>
    </border>
    <border>
      <left style="medium"/>
      <right/>
      <top/>
      <bottom/>
    </border>
    <border>
      <left/>
      <right style="medium"/>
      <top style="thin"/>
      <bottom style="thin"/>
    </border>
    <border>
      <left style="medium"/>
      <right/>
      <top style="medium"/>
      <bottom/>
    </border>
    <border>
      <left/>
      <right style="thin"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28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0" fillId="0" borderId="0">
      <alignment/>
      <protection/>
    </xf>
    <xf numFmtId="0" fontId="0" fillId="0" borderId="0">
      <alignment/>
      <protection/>
    </xf>
    <xf numFmtId="0" fontId="48" fillId="26" borderId="1" applyNumberFormat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86">
    <xf numFmtId="0" fontId="0" fillId="0" borderId="0" xfId="0" applyAlignment="1">
      <alignment/>
    </xf>
    <xf numFmtId="4" fontId="12" fillId="32" borderId="10" xfId="0" applyNumberFormat="1" applyFont="1" applyFill="1" applyBorder="1" applyAlignment="1">
      <alignment horizontal="left" vertical="center"/>
    </xf>
    <xf numFmtId="0" fontId="3" fillId="32" borderId="0" xfId="0" applyFont="1" applyFill="1" applyAlignment="1">
      <alignment/>
    </xf>
    <xf numFmtId="0" fontId="3" fillId="32" borderId="11" xfId="0" applyFont="1" applyFill="1" applyBorder="1" applyAlignment="1">
      <alignment/>
    </xf>
    <xf numFmtId="0" fontId="3" fillId="32" borderId="12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49" fontId="4" fillId="32" borderId="13" xfId="0" applyNumberFormat="1" applyFont="1" applyFill="1" applyBorder="1" applyAlignment="1">
      <alignment horizontal="center" vertical="center"/>
    </xf>
    <xf numFmtId="49" fontId="4" fillId="32" borderId="0" xfId="0" applyNumberFormat="1" applyFont="1" applyFill="1" applyBorder="1" applyAlignment="1">
      <alignment horizontal="center" vertical="center"/>
    </xf>
    <xf numFmtId="49" fontId="4" fillId="32" borderId="14" xfId="0" applyNumberFormat="1" applyFont="1" applyFill="1" applyBorder="1" applyAlignment="1">
      <alignment horizontal="center" vertical="center"/>
    </xf>
    <xf numFmtId="0" fontId="3" fillId="32" borderId="15" xfId="0" applyFont="1" applyFill="1" applyBorder="1" applyAlignment="1">
      <alignment horizontal="center"/>
    </xf>
    <xf numFmtId="0" fontId="2" fillId="32" borderId="16" xfId="0" applyFont="1" applyFill="1" applyBorder="1" applyAlignment="1">
      <alignment horizontal="centerContinuous"/>
    </xf>
    <xf numFmtId="0" fontId="2" fillId="32" borderId="17" xfId="0" applyFont="1" applyFill="1" applyBorder="1" applyAlignment="1">
      <alignment horizontal="centerContinuous"/>
    </xf>
    <xf numFmtId="0" fontId="2" fillId="32" borderId="18" xfId="0" applyFont="1" applyFill="1" applyBorder="1" applyAlignment="1">
      <alignment horizontal="centerContinuous"/>
    </xf>
    <xf numFmtId="0" fontId="2" fillId="32" borderId="15" xfId="0" applyFont="1" applyFill="1" applyBorder="1" applyAlignment="1">
      <alignment horizontal="center"/>
    </xf>
    <xf numFmtId="0" fontId="2" fillId="32" borderId="19" xfId="0" applyFont="1" applyFill="1" applyBorder="1" applyAlignment="1">
      <alignment horizontal="center"/>
    </xf>
    <xf numFmtId="0" fontId="2" fillId="32" borderId="0" xfId="0" applyFont="1" applyFill="1" applyAlignment="1">
      <alignment/>
    </xf>
    <xf numFmtId="0" fontId="11" fillId="32" borderId="20" xfId="0" applyFont="1" applyFill="1" applyBorder="1" applyAlignment="1">
      <alignment/>
    </xf>
    <xf numFmtId="0" fontId="11" fillId="32" borderId="21" xfId="0" applyFont="1" applyFill="1" applyBorder="1" applyAlignment="1">
      <alignment horizontal="left" vertical="center"/>
    </xf>
    <xf numFmtId="0" fontId="11" fillId="32" borderId="22" xfId="0" applyFont="1" applyFill="1" applyBorder="1" applyAlignment="1">
      <alignment horizontal="left" vertical="center"/>
    </xf>
    <xf numFmtId="4" fontId="6" fillId="32" borderId="23" xfId="0" applyNumberFormat="1" applyFont="1" applyFill="1" applyBorder="1" applyAlignment="1">
      <alignment/>
    </xf>
    <xf numFmtId="0" fontId="3" fillId="32" borderId="24" xfId="0" applyFont="1" applyFill="1" applyBorder="1" applyAlignment="1">
      <alignment/>
    </xf>
    <xf numFmtId="0" fontId="3" fillId="32" borderId="25" xfId="0" applyFont="1" applyFill="1" applyBorder="1" applyAlignment="1">
      <alignment/>
    </xf>
    <xf numFmtId="0" fontId="2" fillId="32" borderId="25" xfId="0" applyFont="1" applyFill="1" applyBorder="1" applyAlignment="1">
      <alignment/>
    </xf>
    <xf numFmtId="0" fontId="3" fillId="32" borderId="26" xfId="0" applyFont="1" applyFill="1" applyBorder="1" applyAlignment="1">
      <alignment/>
    </xf>
    <xf numFmtId="4" fontId="3" fillId="32" borderId="27" xfId="0" applyNumberFormat="1" applyFont="1" applyFill="1" applyBorder="1" applyAlignment="1">
      <alignment/>
    </xf>
    <xf numFmtId="0" fontId="3" fillId="32" borderId="24" xfId="0" applyFont="1" applyFill="1" applyBorder="1" applyAlignment="1">
      <alignment horizontal="right"/>
    </xf>
    <xf numFmtId="0" fontId="3" fillId="32" borderId="25" xfId="0" applyFont="1" applyFill="1" applyBorder="1" applyAlignment="1">
      <alignment horizontal="center"/>
    </xf>
    <xf numFmtId="0" fontId="3" fillId="32" borderId="25" xfId="0" applyFont="1" applyFill="1" applyBorder="1" applyAlignment="1">
      <alignment horizontal="center" vertical="center"/>
    </xf>
    <xf numFmtId="0" fontId="11" fillId="32" borderId="24" xfId="0" applyFont="1" applyFill="1" applyBorder="1" applyAlignment="1">
      <alignment/>
    </xf>
    <xf numFmtId="0" fontId="11" fillId="32" borderId="25" xfId="0" applyFont="1" applyFill="1" applyBorder="1" applyAlignment="1">
      <alignment horizontal="left" vertical="center"/>
    </xf>
    <xf numFmtId="0" fontId="11" fillId="32" borderId="26" xfId="0" applyFont="1" applyFill="1" applyBorder="1" applyAlignment="1">
      <alignment horizontal="left" vertical="center"/>
    </xf>
    <xf numFmtId="4" fontId="6" fillId="32" borderId="27" xfId="0" applyNumberFormat="1" applyFont="1" applyFill="1" applyBorder="1" applyAlignment="1">
      <alignment/>
    </xf>
    <xf numFmtId="4" fontId="6" fillId="32" borderId="27" xfId="0" applyNumberFormat="1" applyFont="1" applyFill="1" applyBorder="1" applyAlignment="1">
      <alignment/>
    </xf>
    <xf numFmtId="0" fontId="11" fillId="32" borderId="28" xfId="0" applyFont="1" applyFill="1" applyBorder="1" applyAlignment="1">
      <alignment/>
    </xf>
    <xf numFmtId="0" fontId="11" fillId="32" borderId="29" xfId="0" applyFont="1" applyFill="1" applyBorder="1" applyAlignment="1">
      <alignment horizontal="left" vertical="center"/>
    </xf>
    <xf numFmtId="0" fontId="3" fillId="32" borderId="29" xfId="0" applyFont="1" applyFill="1" applyBorder="1" applyAlignment="1">
      <alignment/>
    </xf>
    <xf numFmtId="0" fontId="11" fillId="32" borderId="30" xfId="0" applyFont="1" applyFill="1" applyBorder="1" applyAlignment="1">
      <alignment horizontal="left" vertical="center"/>
    </xf>
    <xf numFmtId="4" fontId="6" fillId="32" borderId="31" xfId="0" applyNumberFormat="1" applyFont="1" applyFill="1" applyBorder="1" applyAlignment="1">
      <alignment/>
    </xf>
    <xf numFmtId="0" fontId="11" fillId="32" borderId="11" xfId="0" applyFont="1" applyFill="1" applyBorder="1" applyAlignment="1">
      <alignment/>
    </xf>
    <xf numFmtId="0" fontId="11" fillId="32" borderId="11" xfId="0" applyFont="1" applyFill="1" applyBorder="1" applyAlignment="1">
      <alignment horizontal="left" vertical="center"/>
    </xf>
    <xf numFmtId="0" fontId="11" fillId="32" borderId="0" xfId="0" applyFont="1" applyFill="1" applyBorder="1" applyAlignment="1">
      <alignment/>
    </xf>
    <xf numFmtId="0" fontId="11" fillId="32" borderId="0" xfId="0" applyFont="1" applyFill="1" applyBorder="1" applyAlignment="1">
      <alignment horizontal="left" vertical="center"/>
    </xf>
    <xf numFmtId="0" fontId="8" fillId="32" borderId="0" xfId="0" applyFont="1" applyFill="1" applyBorder="1" applyAlignment="1">
      <alignment horizontal="left" vertical="center"/>
    </xf>
    <xf numFmtId="0" fontId="3" fillId="32" borderId="32" xfId="0" applyFont="1" applyFill="1" applyBorder="1" applyAlignment="1">
      <alignment/>
    </xf>
    <xf numFmtId="0" fontId="2" fillId="32" borderId="0" xfId="0" applyFont="1" applyFill="1" applyBorder="1" applyAlignment="1">
      <alignment horizontal="centerContinuous" vertical="center"/>
    </xf>
    <xf numFmtId="49" fontId="9" fillId="32" borderId="0" xfId="0" applyNumberFormat="1" applyFont="1" applyFill="1" applyBorder="1" applyAlignment="1">
      <alignment horizontal="center" vertical="center" wrapText="1"/>
    </xf>
    <xf numFmtId="49" fontId="9" fillId="32" borderId="0" xfId="0" applyNumberFormat="1" applyFont="1" applyFill="1" applyBorder="1" applyAlignment="1">
      <alignment horizontal="center" vertical="top" wrapText="1"/>
    </xf>
    <xf numFmtId="49" fontId="9" fillId="32" borderId="0" xfId="0" applyNumberFormat="1" applyFont="1" applyFill="1" applyBorder="1" applyAlignment="1">
      <alignment vertical="top" wrapText="1"/>
    </xf>
    <xf numFmtId="4" fontId="7" fillId="32" borderId="25" xfId="0" applyNumberFormat="1" applyFont="1" applyFill="1" applyBorder="1" applyAlignment="1">
      <alignment horizontal="left" vertical="center" wrapText="1"/>
    </xf>
    <xf numFmtId="4" fontId="3" fillId="32" borderId="0" xfId="0" applyNumberFormat="1" applyFont="1" applyFill="1" applyAlignment="1">
      <alignment/>
    </xf>
    <xf numFmtId="4" fontId="3" fillId="32" borderId="0" xfId="0" applyNumberFormat="1" applyFont="1" applyFill="1" applyAlignment="1">
      <alignment vertical="center"/>
    </xf>
    <xf numFmtId="4" fontId="3" fillId="32" borderId="0" xfId="0" applyNumberFormat="1" applyFont="1" applyFill="1" applyAlignment="1">
      <alignment horizontal="left" vertical="center"/>
    </xf>
    <xf numFmtId="49" fontId="13" fillId="32" borderId="0" xfId="0" applyNumberFormat="1" applyFont="1" applyFill="1" applyAlignment="1">
      <alignment horizontal="left" vertical="top" wrapText="1"/>
    </xf>
    <xf numFmtId="4" fontId="14" fillId="32" borderId="33" xfId="0" applyNumberFormat="1" applyFont="1" applyFill="1" applyBorder="1" applyAlignment="1">
      <alignment horizontal="centerContinuous" vertical="center"/>
    </xf>
    <xf numFmtId="4" fontId="15" fillId="32" borderId="33" xfId="0" applyNumberFormat="1" applyFont="1" applyFill="1" applyBorder="1" applyAlignment="1">
      <alignment horizontal="centerContinuous" vertical="center"/>
    </xf>
    <xf numFmtId="4" fontId="14" fillId="32" borderId="33" xfId="0" applyNumberFormat="1" applyFont="1" applyFill="1" applyBorder="1" applyAlignment="1">
      <alignment horizontal="centerContinuous" vertical="center" wrapText="1"/>
    </xf>
    <xf numFmtId="49" fontId="15" fillId="32" borderId="33" xfId="0" applyNumberFormat="1" applyFont="1" applyFill="1" applyBorder="1" applyAlignment="1">
      <alignment horizontal="centerContinuous" vertical="center"/>
    </xf>
    <xf numFmtId="4" fontId="3" fillId="32" borderId="0" xfId="0" applyNumberFormat="1" applyFont="1" applyFill="1" applyAlignment="1">
      <alignment horizontal="center" vertical="center"/>
    </xf>
    <xf numFmtId="4" fontId="16" fillId="32" borderId="0" xfId="0" applyNumberFormat="1" applyFont="1" applyFill="1" applyAlignment="1">
      <alignment/>
    </xf>
    <xf numFmtId="4" fontId="16" fillId="32" borderId="0" xfId="0" applyNumberFormat="1" applyFont="1" applyFill="1" applyAlignment="1">
      <alignment vertical="center"/>
    </xf>
    <xf numFmtId="4" fontId="16" fillId="32" borderId="0" xfId="0" applyNumberFormat="1" applyFont="1" applyFill="1" applyAlignment="1">
      <alignment horizontal="center" vertical="center"/>
    </xf>
    <xf numFmtId="4" fontId="16" fillId="32" borderId="0" xfId="0" applyNumberFormat="1" applyFont="1" applyFill="1" applyAlignment="1">
      <alignment horizontal="centerContinuous" vertical="center"/>
    </xf>
    <xf numFmtId="4" fontId="16" fillId="32" borderId="0" xfId="0" applyNumberFormat="1" applyFont="1" applyFill="1" applyAlignment="1">
      <alignment horizontal="left" vertical="center"/>
    </xf>
    <xf numFmtId="4" fontId="5" fillId="32" borderId="34" xfId="0" applyNumberFormat="1" applyFont="1" applyFill="1" applyBorder="1" applyAlignment="1">
      <alignment vertical="center"/>
    </xf>
    <xf numFmtId="4" fontId="17" fillId="32" borderId="35" xfId="0" applyNumberFormat="1" applyFont="1" applyFill="1" applyBorder="1" applyAlignment="1">
      <alignment vertical="center"/>
    </xf>
    <xf numFmtId="4" fontId="18" fillId="32" borderId="36" xfId="0" applyNumberFormat="1" applyFont="1" applyFill="1" applyBorder="1" applyAlignment="1">
      <alignment horizontal="left" vertical="center" wrapText="1"/>
    </xf>
    <xf numFmtId="4" fontId="4" fillId="32" borderId="36" xfId="0" applyNumberFormat="1" applyFont="1" applyFill="1" applyBorder="1" applyAlignment="1">
      <alignment vertical="center"/>
    </xf>
    <xf numFmtId="4" fontId="4" fillId="32" borderId="35" xfId="0" applyNumberFormat="1" applyFont="1" applyFill="1" applyBorder="1" applyAlignment="1">
      <alignment horizontal="left" vertical="center"/>
    </xf>
    <xf numFmtId="4" fontId="19" fillId="32" borderId="37" xfId="0" applyNumberFormat="1" applyFont="1" applyFill="1" applyBorder="1" applyAlignment="1">
      <alignment vertical="center"/>
    </xf>
    <xf numFmtId="4" fontId="19" fillId="32" borderId="24" xfId="0" applyNumberFormat="1" applyFont="1" applyFill="1" applyBorder="1" applyAlignment="1">
      <alignment vertical="center"/>
    </xf>
    <xf numFmtId="0" fontId="3" fillId="32" borderId="25" xfId="0" applyFont="1" applyFill="1" applyBorder="1" applyAlignment="1">
      <alignment vertical="center" wrapText="1"/>
    </xf>
    <xf numFmtId="4" fontId="3" fillId="32" borderId="25" xfId="0" applyNumberFormat="1" applyFont="1" applyFill="1" applyBorder="1" applyAlignment="1">
      <alignment horizontal="right" vertical="center"/>
    </xf>
    <xf numFmtId="4" fontId="19" fillId="32" borderId="38" xfId="0" applyNumberFormat="1" applyFont="1" applyFill="1" applyBorder="1" applyAlignment="1">
      <alignment vertical="center"/>
    </xf>
    <xf numFmtId="4" fontId="3" fillId="32" borderId="25" xfId="0" applyNumberFormat="1" applyFont="1" applyFill="1" applyBorder="1" applyAlignment="1">
      <alignment horizontal="left" vertical="center" wrapText="1"/>
    </xf>
    <xf numFmtId="4" fontId="3" fillId="32" borderId="39" xfId="0" applyNumberFormat="1" applyFont="1" applyFill="1" applyBorder="1" applyAlignment="1">
      <alignment horizontal="left" vertical="center"/>
    </xf>
    <xf numFmtId="4" fontId="3" fillId="32" borderId="38" xfId="0" applyNumberFormat="1" applyFont="1" applyFill="1" applyBorder="1" applyAlignment="1">
      <alignment vertical="center"/>
    </xf>
    <xf numFmtId="4" fontId="3" fillId="32" borderId="25" xfId="0" applyNumberFormat="1" applyFont="1" applyFill="1" applyBorder="1" applyAlignment="1">
      <alignment vertical="center"/>
    </xf>
    <xf numFmtId="4" fontId="3" fillId="32" borderId="40" xfId="0" applyNumberFormat="1" applyFont="1" applyFill="1" applyBorder="1" applyAlignment="1">
      <alignment horizontal="left" vertical="center"/>
    </xf>
    <xf numFmtId="4" fontId="7" fillId="32" borderId="38" xfId="0" applyNumberFormat="1" applyFont="1" applyFill="1" applyBorder="1" applyAlignment="1">
      <alignment vertical="center"/>
    </xf>
    <xf numFmtId="4" fontId="7" fillId="32" borderId="37" xfId="0" applyNumberFormat="1" applyFont="1" applyFill="1" applyBorder="1" applyAlignment="1">
      <alignment vertical="center"/>
    </xf>
    <xf numFmtId="4" fontId="7" fillId="32" borderId="24" xfId="0" applyNumberFormat="1" applyFont="1" applyFill="1" applyBorder="1" applyAlignment="1">
      <alignment vertical="center"/>
    </xf>
    <xf numFmtId="4" fontId="3" fillId="32" borderId="37" xfId="0" applyNumberFormat="1" applyFont="1" applyFill="1" applyBorder="1" applyAlignment="1">
      <alignment vertical="center"/>
    </xf>
    <xf numFmtId="4" fontId="3" fillId="32" borderId="24" xfId="0" applyNumberFormat="1" applyFont="1" applyFill="1" applyBorder="1" applyAlignment="1">
      <alignment vertical="center"/>
    </xf>
    <xf numFmtId="4" fontId="3" fillId="32" borderId="39" xfId="0" applyNumberFormat="1" applyFont="1" applyFill="1" applyBorder="1" applyAlignment="1">
      <alignment horizontal="center" vertical="center"/>
    </xf>
    <xf numFmtId="4" fontId="19" fillId="32" borderId="32" xfId="0" applyNumberFormat="1" applyFont="1" applyFill="1" applyBorder="1" applyAlignment="1">
      <alignment horizontal="right" vertical="center"/>
    </xf>
    <xf numFmtId="4" fontId="3" fillId="32" borderId="40" xfId="0" applyNumberFormat="1" applyFont="1" applyFill="1" applyBorder="1" applyAlignment="1">
      <alignment horizontal="right" vertical="center"/>
    </xf>
    <xf numFmtId="4" fontId="9" fillId="32" borderId="25" xfId="0" applyNumberFormat="1" applyFont="1" applyFill="1" applyBorder="1" applyAlignment="1">
      <alignment vertical="center" wrapText="1"/>
    </xf>
    <xf numFmtId="4" fontId="8" fillId="32" borderId="37" xfId="0" applyNumberFormat="1" applyFont="1" applyFill="1" applyBorder="1" applyAlignment="1">
      <alignment vertical="center"/>
    </xf>
    <xf numFmtId="4" fontId="8" fillId="32" borderId="24" xfId="0" applyNumberFormat="1" applyFont="1" applyFill="1" applyBorder="1" applyAlignment="1">
      <alignment vertical="center"/>
    </xf>
    <xf numFmtId="4" fontId="5" fillId="32" borderId="38" xfId="0" applyNumberFormat="1" applyFont="1" applyFill="1" applyBorder="1" applyAlignment="1">
      <alignment vertical="center"/>
    </xf>
    <xf numFmtId="4" fontId="5" fillId="32" borderId="24" xfId="0" applyNumberFormat="1" applyFont="1" applyFill="1" applyBorder="1" applyAlignment="1">
      <alignment vertical="center"/>
    </xf>
    <xf numFmtId="4" fontId="20" fillId="32" borderId="32" xfId="0" applyNumberFormat="1" applyFont="1" applyFill="1" applyBorder="1" applyAlignment="1">
      <alignment vertical="center"/>
    </xf>
    <xf numFmtId="4" fontId="5" fillId="32" borderId="32" xfId="0" applyNumberFormat="1" applyFont="1" applyFill="1" applyBorder="1" applyAlignment="1">
      <alignment vertical="center"/>
    </xf>
    <xf numFmtId="4" fontId="5" fillId="32" borderId="39" xfId="0" applyNumberFormat="1" applyFont="1" applyFill="1" applyBorder="1" applyAlignment="1">
      <alignment horizontal="left" vertical="center"/>
    </xf>
    <xf numFmtId="4" fontId="7" fillId="32" borderId="25" xfId="0" applyNumberFormat="1" applyFont="1" applyFill="1" applyBorder="1" applyAlignment="1">
      <alignment vertical="center"/>
    </xf>
    <xf numFmtId="4" fontId="5" fillId="32" borderId="37" xfId="0" applyNumberFormat="1" applyFont="1" applyFill="1" applyBorder="1" applyAlignment="1">
      <alignment vertical="center"/>
    </xf>
    <xf numFmtId="4" fontId="5" fillId="32" borderId="25" xfId="0" applyNumberFormat="1" applyFont="1" applyFill="1" applyBorder="1" applyAlignment="1">
      <alignment horizontal="center" vertical="center"/>
    </xf>
    <xf numFmtId="4" fontId="19" fillId="32" borderId="39" xfId="0" applyNumberFormat="1" applyFont="1" applyFill="1" applyBorder="1" applyAlignment="1">
      <alignment horizontal="center" vertical="center"/>
    </xf>
    <xf numFmtId="4" fontId="19" fillId="32" borderId="39" xfId="0" applyNumberFormat="1" applyFont="1" applyFill="1" applyBorder="1" applyAlignment="1">
      <alignment horizontal="right" vertical="center"/>
    </xf>
    <xf numFmtId="4" fontId="20" fillId="32" borderId="37" xfId="0" applyNumberFormat="1" applyFont="1" applyFill="1" applyBorder="1" applyAlignment="1">
      <alignment vertical="center"/>
    </xf>
    <xf numFmtId="0" fontId="20" fillId="32" borderId="25" xfId="0" applyFont="1" applyFill="1" applyBorder="1" applyAlignment="1">
      <alignment/>
    </xf>
    <xf numFmtId="4" fontId="5" fillId="32" borderId="25" xfId="0" applyNumberFormat="1" applyFont="1" applyFill="1" applyBorder="1" applyAlignment="1">
      <alignment horizontal="left" vertical="center"/>
    </xf>
    <xf numFmtId="4" fontId="5" fillId="32" borderId="24" xfId="0" applyNumberFormat="1" applyFont="1" applyFill="1" applyBorder="1" applyAlignment="1">
      <alignment horizontal="left" vertical="center"/>
    </xf>
    <xf numFmtId="4" fontId="19" fillId="32" borderId="25" xfId="0" applyNumberFormat="1" applyFont="1" applyFill="1" applyBorder="1" applyAlignment="1">
      <alignment horizontal="right" vertical="center"/>
    </xf>
    <xf numFmtId="4" fontId="3" fillId="33" borderId="0" xfId="0" applyNumberFormat="1" applyFont="1" applyFill="1" applyAlignment="1">
      <alignment/>
    </xf>
    <xf numFmtId="4" fontId="19" fillId="32" borderId="41" xfId="0" applyNumberFormat="1" applyFont="1" applyFill="1" applyBorder="1" applyAlignment="1">
      <alignment vertical="center"/>
    </xf>
    <xf numFmtId="4" fontId="19" fillId="32" borderId="42" xfId="0" applyNumberFormat="1" applyFont="1" applyFill="1" applyBorder="1" applyAlignment="1">
      <alignment vertical="center"/>
    </xf>
    <xf numFmtId="4" fontId="19" fillId="32" borderId="43" xfId="0" applyNumberFormat="1" applyFont="1" applyFill="1" applyBorder="1" applyAlignment="1">
      <alignment vertical="center"/>
    </xf>
    <xf numFmtId="4" fontId="5" fillId="32" borderId="44" xfId="0" applyNumberFormat="1" applyFont="1" applyFill="1" applyBorder="1" applyAlignment="1">
      <alignment vertical="center"/>
    </xf>
    <xf numFmtId="4" fontId="20" fillId="32" borderId="21" xfId="0" applyNumberFormat="1" applyFont="1" applyFill="1" applyBorder="1" applyAlignment="1">
      <alignment vertical="center"/>
    </xf>
    <xf numFmtId="4" fontId="5" fillId="32" borderId="21" xfId="0" applyNumberFormat="1" applyFont="1" applyFill="1" applyBorder="1" applyAlignment="1">
      <alignment vertical="center"/>
    </xf>
    <xf numFmtId="4" fontId="5" fillId="32" borderId="44" xfId="0" applyNumberFormat="1" applyFont="1" applyFill="1" applyBorder="1" applyAlignment="1">
      <alignment horizontal="right" vertical="center"/>
    </xf>
    <xf numFmtId="4" fontId="5" fillId="32" borderId="45" xfId="0" applyNumberFormat="1" applyFont="1" applyFill="1" applyBorder="1" applyAlignment="1">
      <alignment horizontal="right" vertical="center"/>
    </xf>
    <xf numFmtId="3" fontId="3" fillId="32" borderId="0" xfId="0" applyNumberFormat="1" applyFont="1" applyFill="1" applyAlignment="1">
      <alignment/>
    </xf>
    <xf numFmtId="3" fontId="3" fillId="32" borderId="15" xfId="0" applyNumberFormat="1" applyFont="1" applyFill="1" applyBorder="1" applyAlignment="1">
      <alignment horizontal="center" vertical="center"/>
    </xf>
    <xf numFmtId="0" fontId="3" fillId="32" borderId="15" xfId="0" applyFont="1" applyFill="1" applyBorder="1" applyAlignment="1">
      <alignment horizontal="centerContinuous" vertical="center"/>
    </xf>
    <xf numFmtId="3" fontId="3" fillId="32" borderId="15" xfId="0" applyNumberFormat="1" applyFont="1" applyFill="1" applyBorder="1" applyAlignment="1">
      <alignment horizontal="centerContinuous" vertical="center"/>
    </xf>
    <xf numFmtId="0" fontId="3" fillId="32" borderId="15" xfId="0" applyFont="1" applyFill="1" applyBorder="1" applyAlignment="1">
      <alignment horizontal="centerContinuous"/>
    </xf>
    <xf numFmtId="3" fontId="3" fillId="32" borderId="18" xfId="0" applyNumberFormat="1" applyFont="1" applyFill="1" applyBorder="1" applyAlignment="1">
      <alignment horizontal="centerContinuous" vertical="center"/>
    </xf>
    <xf numFmtId="0" fontId="3" fillId="32" borderId="18" xfId="0" applyFont="1" applyFill="1" applyBorder="1" applyAlignment="1">
      <alignment horizontal="centerContinuous" vertical="center"/>
    </xf>
    <xf numFmtId="3" fontId="3" fillId="32" borderId="17" xfId="0" applyNumberFormat="1" applyFont="1" applyFill="1" applyBorder="1" applyAlignment="1">
      <alignment horizontal="centerContinuous" vertical="center"/>
    </xf>
    <xf numFmtId="3" fontId="3" fillId="32" borderId="46" xfId="0" applyNumberFormat="1" applyFont="1" applyFill="1" applyBorder="1" applyAlignment="1">
      <alignment horizontal="centerContinuous" vertical="center"/>
    </xf>
    <xf numFmtId="4" fontId="3" fillId="32" borderId="15" xfId="0" applyNumberFormat="1" applyFont="1" applyFill="1" applyBorder="1" applyAlignment="1">
      <alignment horizontal="centerContinuous" vertical="center" wrapText="1"/>
    </xf>
    <xf numFmtId="4" fontId="3" fillId="32" borderId="46" xfId="0" applyNumberFormat="1" applyFont="1" applyFill="1" applyBorder="1" applyAlignment="1">
      <alignment horizontal="centerContinuous" vertical="center" wrapText="1"/>
    </xf>
    <xf numFmtId="0" fontId="3" fillId="32" borderId="17" xfId="0" applyFont="1" applyFill="1" applyBorder="1" applyAlignment="1">
      <alignment horizontal="centerContinuous" vertical="center"/>
    </xf>
    <xf numFmtId="4" fontId="3" fillId="32" borderId="47" xfId="0" applyNumberFormat="1" applyFont="1" applyFill="1" applyBorder="1" applyAlignment="1">
      <alignment horizontal="centerContinuous" vertical="center"/>
    </xf>
    <xf numFmtId="4" fontId="3" fillId="32" borderId="10" xfId="0" applyNumberFormat="1" applyFont="1" applyFill="1" applyBorder="1" applyAlignment="1">
      <alignment horizontal="centerContinuous" vertical="center"/>
    </xf>
    <xf numFmtId="4" fontId="3" fillId="32" borderId="48" xfId="0" applyNumberFormat="1" applyFont="1" applyFill="1" applyBorder="1" applyAlignment="1">
      <alignment horizontal="centerContinuous" vertical="center"/>
    </xf>
    <xf numFmtId="4" fontId="3" fillId="32" borderId="49" xfId="0" applyNumberFormat="1" applyFont="1" applyFill="1" applyBorder="1" applyAlignment="1">
      <alignment horizontal="centerContinuous" vertical="center"/>
    </xf>
    <xf numFmtId="4" fontId="2" fillId="32" borderId="13" xfId="0" applyNumberFormat="1" applyFont="1" applyFill="1" applyBorder="1" applyAlignment="1">
      <alignment horizontal="centerContinuous" vertical="top"/>
    </xf>
    <xf numFmtId="4" fontId="2" fillId="32" borderId="48" xfId="0" applyNumberFormat="1" applyFont="1" applyFill="1" applyBorder="1" applyAlignment="1">
      <alignment horizontal="centerContinuous" vertical="top"/>
    </xf>
    <xf numFmtId="4" fontId="4" fillId="32" borderId="47" xfId="0" applyNumberFormat="1" applyFont="1" applyFill="1" applyBorder="1" applyAlignment="1">
      <alignment horizontal="left" vertical="center"/>
    </xf>
    <xf numFmtId="4" fontId="4" fillId="32" borderId="10" xfId="0" applyNumberFormat="1" applyFont="1" applyFill="1" applyBorder="1" applyAlignment="1">
      <alignment horizontal="left" vertical="center"/>
    </xf>
    <xf numFmtId="4" fontId="4" fillId="32" borderId="48" xfId="0" applyNumberFormat="1" applyFont="1" applyFill="1" applyBorder="1" applyAlignment="1">
      <alignment horizontal="left" vertical="center"/>
    </xf>
    <xf numFmtId="0" fontId="3" fillId="32" borderId="47" xfId="0" applyFont="1" applyFill="1" applyBorder="1" applyAlignment="1">
      <alignment horizontal="centerContinuous" vertical="center"/>
    </xf>
    <xf numFmtId="0" fontId="2" fillId="32" borderId="10" xfId="0" applyFont="1" applyFill="1" applyBorder="1" applyAlignment="1">
      <alignment horizontal="centerContinuous" vertical="center"/>
    </xf>
    <xf numFmtId="4" fontId="2" fillId="32" borderId="10" xfId="0" applyNumberFormat="1" applyFont="1" applyFill="1" applyBorder="1" applyAlignment="1">
      <alignment horizontal="centerContinuous" vertical="top"/>
    </xf>
    <xf numFmtId="4" fontId="3" fillId="32" borderId="25" xfId="0" applyNumberFormat="1" applyFont="1" applyFill="1" applyBorder="1" applyAlignment="1">
      <alignment vertical="center"/>
    </xf>
    <xf numFmtId="4" fontId="3" fillId="32" borderId="25" xfId="0" applyNumberFormat="1" applyFont="1" applyFill="1" applyBorder="1" applyAlignment="1">
      <alignment horizontal="left" vertical="center" wrapText="1"/>
    </xf>
    <xf numFmtId="0" fontId="0" fillId="0" borderId="25" xfId="0" applyBorder="1" applyAlignment="1">
      <alignment horizontal="left"/>
    </xf>
    <xf numFmtId="4" fontId="5" fillId="32" borderId="25" xfId="0" applyNumberFormat="1" applyFont="1" applyFill="1" applyBorder="1" applyAlignment="1">
      <alignment horizontal="left" vertical="center" wrapText="1"/>
    </xf>
    <xf numFmtId="4" fontId="19" fillId="32" borderId="25" xfId="0" applyNumberFormat="1" applyFont="1" applyFill="1" applyBorder="1" applyAlignment="1">
      <alignment vertical="center" wrapText="1"/>
    </xf>
    <xf numFmtId="4" fontId="19" fillId="32" borderId="25" xfId="0" applyNumberFormat="1" applyFont="1" applyFill="1" applyBorder="1" applyAlignment="1">
      <alignment horizontal="left" vertical="center" wrapText="1"/>
    </xf>
    <xf numFmtId="0" fontId="3" fillId="32" borderId="25" xfId="0" applyFont="1" applyFill="1" applyBorder="1" applyAlignment="1">
      <alignment vertical="center" wrapText="1"/>
    </xf>
    <xf numFmtId="4" fontId="3" fillId="32" borderId="25" xfId="0" applyNumberFormat="1" applyFont="1" applyFill="1" applyBorder="1" applyAlignment="1">
      <alignment vertical="center" wrapText="1"/>
    </xf>
    <xf numFmtId="0" fontId="7" fillId="32" borderId="25" xfId="0" applyFont="1" applyFill="1" applyBorder="1" applyAlignment="1">
      <alignment vertical="center" wrapText="1"/>
    </xf>
    <xf numFmtId="49" fontId="8" fillId="32" borderId="13" xfId="0" applyNumberFormat="1" applyFont="1" applyFill="1" applyBorder="1" applyAlignment="1">
      <alignment horizontal="center" vertical="top" wrapText="1"/>
    </xf>
    <xf numFmtId="49" fontId="8" fillId="32" borderId="0" xfId="0" applyNumberFormat="1" applyFont="1" applyFill="1" applyBorder="1" applyAlignment="1">
      <alignment horizontal="center" vertical="top" wrapText="1"/>
    </xf>
    <xf numFmtId="49" fontId="8" fillId="32" borderId="49" xfId="0" applyNumberFormat="1" applyFont="1" applyFill="1" applyBorder="1" applyAlignment="1">
      <alignment horizontal="center" vertical="top" wrapText="1"/>
    </xf>
    <xf numFmtId="4" fontId="4" fillId="32" borderId="13" xfId="0" applyNumberFormat="1" applyFont="1" applyFill="1" applyBorder="1" applyAlignment="1">
      <alignment horizontal="center" vertical="center"/>
    </xf>
    <xf numFmtId="4" fontId="4" fillId="32" borderId="0" xfId="0" applyNumberFormat="1" applyFont="1" applyFill="1" applyBorder="1" applyAlignment="1">
      <alignment horizontal="center" vertical="center"/>
    </xf>
    <xf numFmtId="4" fontId="4" fillId="32" borderId="49" xfId="0" applyNumberFormat="1" applyFont="1" applyFill="1" applyBorder="1" applyAlignment="1">
      <alignment horizontal="center" vertical="center"/>
    </xf>
    <xf numFmtId="4" fontId="5" fillId="32" borderId="13" xfId="0" applyNumberFormat="1" applyFont="1" applyFill="1" applyBorder="1" applyAlignment="1">
      <alignment horizontal="center" vertical="top"/>
    </xf>
    <xf numFmtId="4" fontId="5" fillId="32" borderId="0" xfId="0" applyNumberFormat="1" applyFont="1" applyFill="1" applyBorder="1" applyAlignment="1">
      <alignment horizontal="center" vertical="top"/>
    </xf>
    <xf numFmtId="4" fontId="5" fillId="32" borderId="49" xfId="0" applyNumberFormat="1" applyFont="1" applyFill="1" applyBorder="1" applyAlignment="1">
      <alignment horizontal="center" vertical="top"/>
    </xf>
    <xf numFmtId="4" fontId="6" fillId="32" borderId="13" xfId="0" applyNumberFormat="1" applyFont="1" applyFill="1" applyBorder="1" applyAlignment="1">
      <alignment horizontal="center" vertical="top"/>
    </xf>
    <xf numFmtId="4" fontId="6" fillId="32" borderId="0" xfId="0" applyNumberFormat="1" applyFont="1" applyFill="1" applyBorder="1" applyAlignment="1">
      <alignment horizontal="center" vertical="top"/>
    </xf>
    <xf numFmtId="4" fontId="6" fillId="32" borderId="49" xfId="0" applyNumberFormat="1" applyFont="1" applyFill="1" applyBorder="1" applyAlignment="1">
      <alignment horizontal="center" vertical="top"/>
    </xf>
    <xf numFmtId="0" fontId="3" fillId="32" borderId="50" xfId="0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horizontal="center" vertical="center"/>
    </xf>
    <xf numFmtId="0" fontId="3" fillId="32" borderId="47" xfId="0" applyFont="1" applyFill="1" applyBorder="1" applyAlignment="1">
      <alignment horizontal="center" vertical="center"/>
    </xf>
    <xf numFmtId="0" fontId="3" fillId="32" borderId="51" xfId="0" applyFont="1" applyFill="1" applyBorder="1" applyAlignment="1">
      <alignment horizontal="center" vertical="center"/>
    </xf>
    <xf numFmtId="0" fontId="3" fillId="32" borderId="0" xfId="0" applyFont="1" applyFill="1" applyBorder="1" applyAlignment="1">
      <alignment horizontal="center" vertical="center"/>
    </xf>
    <xf numFmtId="0" fontId="3" fillId="32" borderId="49" xfId="0" applyFont="1" applyFill="1" applyBorder="1" applyAlignment="1">
      <alignment horizontal="center" vertical="center"/>
    </xf>
    <xf numFmtId="0" fontId="3" fillId="32" borderId="46" xfId="0" applyFont="1" applyFill="1" applyBorder="1" applyAlignment="1">
      <alignment horizontal="center"/>
    </xf>
    <xf numFmtId="0" fontId="3" fillId="32" borderId="52" xfId="0" applyFont="1" applyFill="1" applyBorder="1" applyAlignment="1">
      <alignment horizontal="center"/>
    </xf>
    <xf numFmtId="4" fontId="7" fillId="32" borderId="25" xfId="0" applyNumberFormat="1" applyFont="1" applyFill="1" applyBorder="1" applyAlignment="1">
      <alignment horizontal="left" vertical="center" wrapText="1"/>
    </xf>
    <xf numFmtId="0" fontId="9" fillId="32" borderId="33" xfId="0" applyFont="1" applyFill="1" applyBorder="1" applyAlignment="1">
      <alignment horizontal="center" vertical="center"/>
    </xf>
    <xf numFmtId="49" fontId="9" fillId="32" borderId="33" xfId="0" applyNumberFormat="1" applyFont="1" applyFill="1" applyBorder="1" applyAlignment="1">
      <alignment horizontal="center" vertical="top" wrapText="1"/>
    </xf>
    <xf numFmtId="49" fontId="9" fillId="32" borderId="0" xfId="0" applyNumberFormat="1" applyFont="1" applyFill="1" applyBorder="1" applyAlignment="1">
      <alignment horizontal="center" vertical="top" wrapText="1"/>
    </xf>
    <xf numFmtId="49" fontId="6" fillId="32" borderId="51" xfId="0" applyNumberFormat="1" applyFont="1" applyFill="1" applyBorder="1" applyAlignment="1">
      <alignment horizontal="center" vertical="top" wrapText="1"/>
    </xf>
    <xf numFmtId="49" fontId="6" fillId="32" borderId="0" xfId="0" applyNumberFormat="1" applyFont="1" applyFill="1" applyBorder="1" applyAlignment="1">
      <alignment horizontal="center" vertical="top" wrapText="1"/>
    </xf>
    <xf numFmtId="49" fontId="6" fillId="32" borderId="49" xfId="0" applyNumberFormat="1" applyFont="1" applyFill="1" applyBorder="1" applyAlignment="1">
      <alignment horizontal="center" vertical="top" wrapText="1"/>
    </xf>
    <xf numFmtId="49" fontId="9" fillId="32" borderId="53" xfId="0" applyNumberFormat="1" applyFont="1" applyFill="1" applyBorder="1" applyAlignment="1">
      <alignment horizontal="center" vertical="center"/>
    </xf>
    <xf numFmtId="49" fontId="9" fillId="32" borderId="11" xfId="0" applyNumberFormat="1" applyFont="1" applyFill="1" applyBorder="1" applyAlignment="1">
      <alignment horizontal="center" vertical="center"/>
    </xf>
    <xf numFmtId="49" fontId="9" fillId="32" borderId="54" xfId="0" applyNumberFormat="1" applyFont="1" applyFill="1" applyBorder="1" applyAlignment="1">
      <alignment horizontal="center" vertical="center"/>
    </xf>
    <xf numFmtId="4" fontId="5" fillId="32" borderId="51" xfId="0" applyNumberFormat="1" applyFont="1" applyFill="1" applyBorder="1" applyAlignment="1">
      <alignment horizontal="center" vertical="top"/>
    </xf>
    <xf numFmtId="49" fontId="4" fillId="32" borderId="13" xfId="0" applyNumberFormat="1" applyFont="1" applyFill="1" applyBorder="1" applyAlignment="1">
      <alignment horizontal="center" vertical="center"/>
    </xf>
    <xf numFmtId="49" fontId="4" fillId="32" borderId="0" xfId="0" applyNumberFormat="1" applyFont="1" applyFill="1" applyBorder="1" applyAlignment="1">
      <alignment horizontal="center" vertical="center"/>
    </xf>
    <xf numFmtId="49" fontId="4" fillId="32" borderId="14" xfId="0" applyNumberFormat="1" applyFont="1" applyFill="1" applyBorder="1" applyAlignment="1">
      <alignment horizontal="center" vertical="center"/>
    </xf>
    <xf numFmtId="4" fontId="11" fillId="32" borderId="51" xfId="0" applyNumberFormat="1" applyFont="1" applyFill="1" applyBorder="1" applyAlignment="1">
      <alignment horizontal="center" vertical="top"/>
    </xf>
    <xf numFmtId="4" fontId="11" fillId="32" borderId="0" xfId="0" applyNumberFormat="1" applyFont="1" applyFill="1" applyBorder="1" applyAlignment="1">
      <alignment horizontal="center" vertical="top"/>
    </xf>
    <xf numFmtId="4" fontId="11" fillId="32" borderId="49" xfId="0" applyNumberFormat="1" applyFont="1" applyFill="1" applyBorder="1" applyAlignment="1">
      <alignment horizontal="center" vertical="top"/>
    </xf>
    <xf numFmtId="0" fontId="5" fillId="32" borderId="13" xfId="0" applyFont="1" applyFill="1" applyBorder="1" applyAlignment="1">
      <alignment horizontal="center" vertical="center"/>
    </xf>
    <xf numFmtId="0" fontId="5" fillId="32" borderId="0" xfId="0" applyFont="1" applyFill="1" applyBorder="1" applyAlignment="1">
      <alignment horizontal="center" vertical="center"/>
    </xf>
    <xf numFmtId="0" fontId="5" fillId="32" borderId="14" xfId="0" applyFont="1" applyFill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 3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User\Pulpit\Sprawozdania\Sprawozdanie%202011\Bilans%20i%20%20RZiS%202011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ilans "/>
      <sheetName val="R-k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8"/>
  <sheetViews>
    <sheetView tabSelected="1" view="pageBreakPreview" zoomScaleSheetLayoutView="100" zoomScalePageLayoutView="0" workbookViewId="0" topLeftCell="A76">
      <selection activeCell="L43" sqref="L43"/>
    </sheetView>
  </sheetViews>
  <sheetFormatPr defaultColWidth="9.00390625" defaultRowHeight="21" customHeight="1"/>
  <cols>
    <col min="1" max="1" width="2.625" style="51" customWidth="1"/>
    <col min="2" max="2" width="2.375" style="50" customWidth="1"/>
    <col min="3" max="3" width="28.25390625" style="50" customWidth="1"/>
    <col min="4" max="4" width="0.2421875" style="50" customWidth="1"/>
    <col min="5" max="5" width="15.375" style="50" customWidth="1"/>
    <col min="6" max="6" width="14.75390625" style="50" bestFit="1" customWidth="1"/>
    <col min="7" max="7" width="5.125" style="50" customWidth="1"/>
    <col min="8" max="8" width="2.25390625" style="50" customWidth="1"/>
    <col min="9" max="9" width="27.125" style="50" customWidth="1"/>
    <col min="10" max="10" width="0.6171875" style="50" customWidth="1"/>
    <col min="11" max="12" width="14.75390625" style="50" bestFit="1" customWidth="1"/>
    <col min="13" max="13" width="10.00390625" style="49" bestFit="1" customWidth="1"/>
    <col min="14" max="16384" width="9.125" style="49" customWidth="1"/>
  </cols>
  <sheetData>
    <row r="1" spans="1:14" ht="14.25" customHeight="1">
      <c r="A1" s="130" t="s">
        <v>0</v>
      </c>
      <c r="B1" s="136"/>
      <c r="C1" s="135"/>
      <c r="D1" s="134"/>
      <c r="E1" s="133"/>
      <c r="F1" s="132"/>
      <c r="G1" s="132"/>
      <c r="H1" s="132"/>
      <c r="I1" s="1"/>
      <c r="J1" s="131"/>
      <c r="K1" s="130" t="str">
        <f>IF(Wybór=1,"Przeznaczenie formularza","")</f>
        <v>Przeznaczenie formularza</v>
      </c>
      <c r="L1" s="125"/>
      <c r="N1" s="113">
        <v>1</v>
      </c>
    </row>
    <row r="2" spans="1:14" ht="14.25" customHeight="1">
      <c r="A2" s="152" t="s">
        <v>185</v>
      </c>
      <c r="B2" s="153"/>
      <c r="C2" s="153"/>
      <c r="D2" s="154"/>
      <c r="E2" s="149" t="s">
        <v>184</v>
      </c>
      <c r="F2" s="150"/>
      <c r="G2" s="150"/>
      <c r="H2" s="150"/>
      <c r="I2" s="150"/>
      <c r="J2" s="151"/>
      <c r="K2" s="129"/>
      <c r="L2" s="128"/>
      <c r="N2" s="113"/>
    </row>
    <row r="3" spans="1:14" ht="15.75" customHeight="1">
      <c r="A3" s="155" t="s">
        <v>1</v>
      </c>
      <c r="B3" s="156"/>
      <c r="C3" s="156"/>
      <c r="D3" s="157"/>
      <c r="E3" s="149" t="s">
        <v>186</v>
      </c>
      <c r="F3" s="150"/>
      <c r="G3" s="150"/>
      <c r="H3" s="150"/>
      <c r="I3" s="150"/>
      <c r="J3" s="151"/>
      <c r="K3" s="129"/>
      <c r="L3" s="128"/>
      <c r="N3" s="113"/>
    </row>
    <row r="4" spans="1:14" ht="12.75" customHeight="1">
      <c r="A4" s="146" t="s">
        <v>2</v>
      </c>
      <c r="B4" s="147"/>
      <c r="C4" s="147"/>
      <c r="D4" s="148"/>
      <c r="E4" s="149"/>
      <c r="F4" s="150"/>
      <c r="G4" s="150"/>
      <c r="H4" s="150"/>
      <c r="I4" s="150"/>
      <c r="J4" s="151"/>
      <c r="K4" s="129"/>
      <c r="L4" s="128"/>
      <c r="N4" s="113"/>
    </row>
    <row r="5" spans="1:12" s="50" customFormat="1" ht="39.75" customHeight="1">
      <c r="A5" s="127" t="str">
        <f>IF(Wybór=1,"AKTYWA","ASSETS")</f>
        <v>AKTYWA</v>
      </c>
      <c r="B5" s="126"/>
      <c r="C5" s="125"/>
      <c r="D5" s="123" t="s">
        <v>183</v>
      </c>
      <c r="E5" s="119"/>
      <c r="F5" s="122" t="s">
        <v>182</v>
      </c>
      <c r="G5" s="119" t="str">
        <f>IF(Wybór=1,"PASYWA","LIABILITIES AND EQUITY")</f>
        <v>PASYWA</v>
      </c>
      <c r="H5" s="124"/>
      <c r="I5" s="123"/>
      <c r="J5" s="123" t="str">
        <f>IF(Wybór=1,"Stan na koniec
poprzedniego roku
obrotowego","State at the end
of the previous year")</f>
        <v>Stan na koniec
poprzedniego roku
obrotowego</v>
      </c>
      <c r="K5" s="119"/>
      <c r="L5" s="122" t="s">
        <v>182</v>
      </c>
    </row>
    <row r="6" spans="1:12" s="113" customFormat="1" ht="12.75" customHeight="1" thickBot="1">
      <c r="A6" s="121"/>
      <c r="B6" s="120">
        <v>0</v>
      </c>
      <c r="C6" s="119"/>
      <c r="D6" s="118">
        <v>1</v>
      </c>
      <c r="E6" s="117"/>
      <c r="F6" s="114">
        <v>2</v>
      </c>
      <c r="G6" s="116">
        <v>0</v>
      </c>
      <c r="H6" s="116"/>
      <c r="I6" s="115"/>
      <c r="J6" s="116">
        <v>1</v>
      </c>
      <c r="K6" s="115"/>
      <c r="L6" s="114">
        <v>2</v>
      </c>
    </row>
    <row r="7" spans="1:12" ht="21" customHeight="1">
      <c r="A7" s="93" t="str">
        <f>IF(Wybór=1,"A. Aktywa trwałe","A. Fixed assets")</f>
        <v>A. Aktywa trwałe</v>
      </c>
      <c r="B7" s="92"/>
      <c r="C7" s="91"/>
      <c r="D7" s="112"/>
      <c r="E7" s="111">
        <f>E8+E13+E22+E25+E40</f>
        <v>10051079.649999999</v>
      </c>
      <c r="F7" s="111">
        <f>F8+F13+F22+F25+F40</f>
        <v>17909687.39</v>
      </c>
      <c r="G7" s="110" t="s">
        <v>181</v>
      </c>
      <c r="H7" s="110"/>
      <c r="I7" s="109"/>
      <c r="J7" s="108"/>
      <c r="K7" s="108">
        <f>SUM(K8:K16)</f>
        <v>13864924.59</v>
      </c>
      <c r="L7" s="108">
        <f>SUM(L8:L16)</f>
        <v>17519350.219999995</v>
      </c>
    </row>
    <row r="8" spans="1:12" ht="21" customHeight="1">
      <c r="A8" s="98" t="s">
        <v>3</v>
      </c>
      <c r="B8" s="137" t="str">
        <f>IF(Wybór=1,"Wartości niematerialne i prawne","Intangible fixed assets")</f>
        <v>Wartości niematerialne i prawne</v>
      </c>
      <c r="C8" s="137"/>
      <c r="D8" s="106"/>
      <c r="E8" s="107">
        <f>SUM(E9:E12)</f>
        <v>75742.59</v>
      </c>
      <c r="F8" s="107">
        <f>SUM(F9:F12)</f>
        <v>159485.62</v>
      </c>
      <c r="G8" s="84" t="s">
        <v>3</v>
      </c>
      <c r="H8" s="141" t="s">
        <v>180</v>
      </c>
      <c r="I8" s="141"/>
      <c r="J8" s="107"/>
      <c r="K8" s="107">
        <v>8974000</v>
      </c>
      <c r="L8" s="107">
        <v>10317000</v>
      </c>
    </row>
    <row r="9" spans="1:12" ht="24">
      <c r="A9" s="85"/>
      <c r="B9" s="48" t="s">
        <v>99</v>
      </c>
      <c r="C9" s="48" t="s">
        <v>179</v>
      </c>
      <c r="D9" s="82"/>
      <c r="E9" s="81"/>
      <c r="F9" s="81"/>
      <c r="G9" s="103" t="s">
        <v>4</v>
      </c>
      <c r="H9" s="143" t="s">
        <v>178</v>
      </c>
      <c r="I9" s="143"/>
      <c r="J9" s="68"/>
      <c r="K9" s="68"/>
      <c r="L9" s="68"/>
    </row>
    <row r="10" spans="1:12" ht="24" customHeight="1">
      <c r="A10" s="85"/>
      <c r="B10" s="48" t="s">
        <v>84</v>
      </c>
      <c r="C10" s="48" t="s">
        <v>177</v>
      </c>
      <c r="D10" s="82"/>
      <c r="E10" s="75"/>
      <c r="F10" s="75"/>
      <c r="G10" s="103" t="s">
        <v>5</v>
      </c>
      <c r="H10" s="143" t="s">
        <v>176</v>
      </c>
      <c r="I10" s="143"/>
      <c r="J10" s="68"/>
      <c r="K10" s="68"/>
      <c r="L10" s="68"/>
    </row>
    <row r="11" spans="1:12" ht="21" customHeight="1">
      <c r="A11" s="85"/>
      <c r="B11" s="48" t="s">
        <v>105</v>
      </c>
      <c r="C11" s="48" t="s">
        <v>175</v>
      </c>
      <c r="D11" s="82"/>
      <c r="E11" s="75">
        <v>75742.59</v>
      </c>
      <c r="F11" s="75">
        <v>159485.62</v>
      </c>
      <c r="G11" s="84" t="s">
        <v>6</v>
      </c>
      <c r="H11" s="141" t="s">
        <v>174</v>
      </c>
      <c r="I11" s="141"/>
      <c r="J11" s="72"/>
      <c r="K11" s="72"/>
      <c r="L11" s="72"/>
    </row>
    <row r="12" spans="1:12" ht="23.25" customHeight="1">
      <c r="A12" s="85"/>
      <c r="B12" s="48" t="s">
        <v>130</v>
      </c>
      <c r="C12" s="48" t="s">
        <v>173</v>
      </c>
      <c r="D12" s="82"/>
      <c r="E12" s="75"/>
      <c r="F12" s="75"/>
      <c r="G12" s="84" t="s">
        <v>7</v>
      </c>
      <c r="H12" s="144" t="s">
        <v>172</v>
      </c>
      <c r="I12" s="144"/>
      <c r="J12" s="72"/>
      <c r="K12" s="72"/>
      <c r="L12" s="72"/>
    </row>
    <row r="13" spans="1:12" ht="26.25" customHeight="1">
      <c r="A13" s="98" t="s">
        <v>4</v>
      </c>
      <c r="B13" s="142" t="str">
        <f>IF(Wybór=1,"Rzeczowe aktywa trwałe","Tangible fixed assets")</f>
        <v>Rzeczowe aktywa trwałe</v>
      </c>
      <c r="C13" s="142"/>
      <c r="D13" s="106"/>
      <c r="E13" s="105">
        <f>E14+E20+E21</f>
        <v>9806200.059999999</v>
      </c>
      <c r="F13" s="105">
        <f>F14+F20+F21</f>
        <v>17516191.77</v>
      </c>
      <c r="G13" s="103" t="s">
        <v>8</v>
      </c>
      <c r="H13" s="143" t="s">
        <v>171</v>
      </c>
      <c r="I13" s="143"/>
      <c r="J13" s="72">
        <v>871607.1</v>
      </c>
      <c r="K13" s="72">
        <v>3383243.02</v>
      </c>
      <c r="L13" s="72">
        <v>5390924.59</v>
      </c>
    </row>
    <row r="14" spans="1:12" ht="21" customHeight="1">
      <c r="A14" s="85"/>
      <c r="B14" s="76" t="s">
        <v>99</v>
      </c>
      <c r="C14" s="73" t="s">
        <v>170</v>
      </c>
      <c r="D14" s="82"/>
      <c r="E14" s="75">
        <f>SUM(E15:E19)</f>
        <v>9041181.29</v>
      </c>
      <c r="F14" s="75">
        <f>SUM(F15:F19)</f>
        <v>10476694.98</v>
      </c>
      <c r="G14" s="103" t="s">
        <v>9</v>
      </c>
      <c r="H14" s="141" t="s">
        <v>169</v>
      </c>
      <c r="I14" s="141"/>
      <c r="J14" s="72">
        <v>0</v>
      </c>
      <c r="K14" s="72"/>
      <c r="L14" s="72"/>
    </row>
    <row r="15" spans="1:15" ht="24.75" customHeight="1">
      <c r="A15" s="85"/>
      <c r="B15" s="76"/>
      <c r="C15" s="48" t="s">
        <v>168</v>
      </c>
      <c r="D15" s="80"/>
      <c r="E15" s="78">
        <v>2023380</v>
      </c>
      <c r="F15" s="78">
        <v>2049810</v>
      </c>
      <c r="G15" s="103" t="s">
        <v>10</v>
      </c>
      <c r="H15" s="141" t="s">
        <v>167</v>
      </c>
      <c r="I15" s="141"/>
      <c r="J15" s="72">
        <f>'[1]R-k '!H55</f>
        <v>0</v>
      </c>
      <c r="K15" s="72">
        <v>1507681.57</v>
      </c>
      <c r="L15" s="72">
        <f>'R-k '!J55</f>
        <v>1811425.6299999952</v>
      </c>
      <c r="O15" s="104"/>
    </row>
    <row r="16" spans="1:12" ht="21" customHeight="1">
      <c r="A16" s="85"/>
      <c r="B16" s="76"/>
      <c r="C16" s="48" t="s">
        <v>166</v>
      </c>
      <c r="D16" s="80"/>
      <c r="E16" s="78">
        <v>4914849.58</v>
      </c>
      <c r="F16" s="78">
        <v>5247445.45</v>
      </c>
      <c r="G16" s="103" t="s">
        <v>165</v>
      </c>
      <c r="H16" s="145" t="s">
        <v>164</v>
      </c>
      <c r="I16" s="145"/>
      <c r="J16" s="68"/>
      <c r="K16" s="68"/>
      <c r="L16" s="68"/>
    </row>
    <row r="17" spans="1:12" ht="21" customHeight="1">
      <c r="A17" s="85"/>
      <c r="B17" s="76"/>
      <c r="C17" s="48" t="s">
        <v>163</v>
      </c>
      <c r="D17" s="80"/>
      <c r="E17" s="78">
        <v>205537.59</v>
      </c>
      <c r="F17" s="78">
        <v>444678.16</v>
      </c>
      <c r="G17" s="102"/>
      <c r="H17" s="101"/>
      <c r="I17" s="100"/>
      <c r="J17" s="81"/>
      <c r="K17" s="81"/>
      <c r="L17" s="81"/>
    </row>
    <row r="18" spans="1:12" ht="21" customHeight="1">
      <c r="A18" s="85"/>
      <c r="B18" s="76"/>
      <c r="C18" s="48" t="s">
        <v>162</v>
      </c>
      <c r="D18" s="80"/>
      <c r="E18" s="78">
        <v>46517.51</v>
      </c>
      <c r="F18" s="78">
        <v>38109.7</v>
      </c>
      <c r="G18" s="96"/>
      <c r="H18" s="140"/>
      <c r="I18" s="140"/>
      <c r="J18" s="68"/>
      <c r="K18" s="68"/>
      <c r="L18" s="68"/>
    </row>
    <row r="19" spans="1:12" ht="21" customHeight="1">
      <c r="A19" s="85"/>
      <c r="B19" s="76"/>
      <c r="C19" s="48" t="s">
        <v>161</v>
      </c>
      <c r="D19" s="80"/>
      <c r="E19" s="78">
        <v>1850896.61</v>
      </c>
      <c r="F19" s="78">
        <v>2696651.67</v>
      </c>
      <c r="G19" s="84"/>
      <c r="H19" s="141"/>
      <c r="I19" s="141"/>
      <c r="J19" s="81"/>
      <c r="K19" s="81"/>
      <c r="L19" s="81"/>
    </row>
    <row r="20" spans="1:12" ht="21" customHeight="1">
      <c r="A20" s="85"/>
      <c r="B20" s="76" t="s">
        <v>84</v>
      </c>
      <c r="C20" s="73" t="s">
        <v>160</v>
      </c>
      <c r="D20" s="82"/>
      <c r="E20" s="75">
        <v>765018.77</v>
      </c>
      <c r="F20" s="75">
        <v>7039496.79</v>
      </c>
      <c r="G20" s="77"/>
      <c r="H20" s="48"/>
      <c r="I20" s="48"/>
      <c r="J20" s="81"/>
      <c r="K20" s="81"/>
      <c r="L20" s="81"/>
    </row>
    <row r="21" spans="1:12" ht="21" customHeight="1">
      <c r="A21" s="85"/>
      <c r="B21" s="76" t="s">
        <v>105</v>
      </c>
      <c r="C21" s="48" t="s">
        <v>159</v>
      </c>
      <c r="D21" s="82"/>
      <c r="E21" s="75"/>
      <c r="F21" s="75"/>
      <c r="G21" s="77"/>
      <c r="H21" s="48"/>
      <c r="I21" s="48"/>
      <c r="J21" s="99"/>
      <c r="K21" s="99"/>
      <c r="L21" s="99"/>
    </row>
    <row r="22" spans="1:12" ht="21" customHeight="1">
      <c r="A22" s="98" t="s">
        <v>5</v>
      </c>
      <c r="B22" s="142" t="s">
        <v>158</v>
      </c>
      <c r="C22" s="142"/>
      <c r="D22" s="69"/>
      <c r="E22" s="72">
        <f>SUM(E23:E24)</f>
        <v>0</v>
      </c>
      <c r="F22" s="72">
        <f>SUM(F23:F24)</f>
        <v>0</v>
      </c>
      <c r="G22" s="77"/>
      <c r="H22" s="76"/>
      <c r="I22" s="48"/>
      <c r="J22" s="68"/>
      <c r="K22" s="68"/>
      <c r="L22" s="68"/>
    </row>
    <row r="23" spans="1:12" ht="21" customHeight="1">
      <c r="A23" s="77"/>
      <c r="B23" s="76" t="s">
        <v>99</v>
      </c>
      <c r="C23" s="73" t="s">
        <v>157</v>
      </c>
      <c r="D23" s="82"/>
      <c r="E23" s="75"/>
      <c r="F23" s="75"/>
      <c r="G23" s="96"/>
      <c r="H23" s="140"/>
      <c r="I23" s="140"/>
      <c r="J23" s="81"/>
      <c r="K23" s="81"/>
      <c r="L23" s="81"/>
    </row>
    <row r="24" spans="1:12" ht="21" customHeight="1">
      <c r="A24" s="77"/>
      <c r="B24" s="76" t="s">
        <v>84</v>
      </c>
      <c r="C24" s="48" t="s">
        <v>156</v>
      </c>
      <c r="D24" s="82"/>
      <c r="E24" s="75"/>
      <c r="F24" s="75"/>
      <c r="G24" s="84"/>
      <c r="H24" s="141"/>
      <c r="I24" s="141"/>
      <c r="J24" s="81"/>
      <c r="K24" s="81"/>
      <c r="L24" s="81"/>
    </row>
    <row r="25" spans="1:12" ht="21" customHeight="1">
      <c r="A25" s="97" t="s">
        <v>6</v>
      </c>
      <c r="B25" s="142" t="s">
        <v>155</v>
      </c>
      <c r="C25" s="142"/>
      <c r="D25" s="69"/>
      <c r="E25" s="72">
        <f>E26+E27+E28+E39</f>
        <v>5000</v>
      </c>
      <c r="F25" s="72">
        <f>F26+F27+F28+F39</f>
        <v>5000</v>
      </c>
      <c r="G25" s="77"/>
      <c r="H25" s="48"/>
      <c r="I25" s="48"/>
      <c r="J25" s="81"/>
      <c r="K25" s="81"/>
      <c r="L25" s="81"/>
    </row>
    <row r="26" spans="1:12" ht="21" customHeight="1">
      <c r="A26" s="77"/>
      <c r="B26" s="76" t="s">
        <v>99</v>
      </c>
      <c r="C26" s="73" t="s">
        <v>154</v>
      </c>
      <c r="D26" s="82"/>
      <c r="E26" s="75"/>
      <c r="F26" s="75"/>
      <c r="G26" s="96"/>
      <c r="H26" s="140"/>
      <c r="I26" s="140"/>
      <c r="J26" s="81"/>
      <c r="K26" s="81"/>
      <c r="L26" s="81"/>
    </row>
    <row r="27" spans="1:12" ht="31.5" customHeight="1">
      <c r="A27" s="77"/>
      <c r="B27" s="76" t="s">
        <v>84</v>
      </c>
      <c r="C27" s="48" t="s">
        <v>153</v>
      </c>
      <c r="D27" s="82"/>
      <c r="E27" s="75"/>
      <c r="F27" s="75"/>
      <c r="G27" s="96" t="s">
        <v>11</v>
      </c>
      <c r="H27" s="140" t="s">
        <v>152</v>
      </c>
      <c r="I27" s="140"/>
      <c r="J27" s="95">
        <f>J28+J36+J43+J62</f>
        <v>839442.4700000001</v>
      </c>
      <c r="K27" s="95">
        <f>K28+K36+K43+K62</f>
        <v>3834075.2700000005</v>
      </c>
      <c r="L27" s="95">
        <f>L28+L36+L43+L62</f>
        <v>10200366.91</v>
      </c>
    </row>
    <row r="28" spans="1:12" ht="21" customHeight="1">
      <c r="A28" s="77"/>
      <c r="B28" s="76" t="s">
        <v>105</v>
      </c>
      <c r="C28" s="48" t="s">
        <v>151</v>
      </c>
      <c r="D28" s="82"/>
      <c r="E28" s="75">
        <f>E29+E34</f>
        <v>0</v>
      </c>
      <c r="F28" s="75">
        <f>F29+F34</f>
        <v>0</v>
      </c>
      <c r="G28" s="84" t="s">
        <v>3</v>
      </c>
      <c r="H28" s="141" t="s">
        <v>150</v>
      </c>
      <c r="I28" s="141"/>
      <c r="J28" s="68">
        <f>J29+J30+J33</f>
        <v>839442.4700000001</v>
      </c>
      <c r="K28" s="68">
        <f>K29+K30+K33</f>
        <v>877102.31</v>
      </c>
      <c r="L28" s="68">
        <f>L29+L30+L33</f>
        <v>1206774.3599999999</v>
      </c>
    </row>
    <row r="29" spans="1:12" ht="21" customHeight="1">
      <c r="A29" s="77"/>
      <c r="B29" s="76"/>
      <c r="C29" s="48" t="s">
        <v>96</v>
      </c>
      <c r="D29" s="80"/>
      <c r="E29" s="78">
        <f>SUM(E30:E33)</f>
        <v>0</v>
      </c>
      <c r="F29" s="78">
        <f>SUM(F30:F33)</f>
        <v>0</v>
      </c>
      <c r="G29" s="77"/>
      <c r="H29" s="48" t="s">
        <v>99</v>
      </c>
      <c r="I29" s="48" t="s">
        <v>149</v>
      </c>
      <c r="J29" s="81">
        <v>30581</v>
      </c>
      <c r="K29" s="81">
        <v>24832</v>
      </c>
      <c r="L29" s="81">
        <v>19082</v>
      </c>
    </row>
    <row r="30" spans="1:12" ht="21" customHeight="1">
      <c r="A30" s="77"/>
      <c r="B30" s="76"/>
      <c r="C30" s="48" t="s">
        <v>92</v>
      </c>
      <c r="D30" s="80"/>
      <c r="E30" s="78"/>
      <c r="F30" s="78"/>
      <c r="G30" s="77"/>
      <c r="H30" s="48" t="s">
        <v>84</v>
      </c>
      <c r="I30" s="48" t="s">
        <v>148</v>
      </c>
      <c r="J30" s="81">
        <f>SUM(J31:J32)</f>
        <v>790327.8300000001</v>
      </c>
      <c r="K30" s="81">
        <f>SUM(K31:K32)</f>
        <v>840818</v>
      </c>
      <c r="L30" s="81">
        <f>SUM(L31:L32)</f>
        <v>1026157</v>
      </c>
    </row>
    <row r="31" spans="1:12" ht="21" customHeight="1">
      <c r="A31" s="77"/>
      <c r="B31" s="76"/>
      <c r="C31" s="48" t="s">
        <v>91</v>
      </c>
      <c r="D31" s="80"/>
      <c r="E31" s="78"/>
      <c r="F31" s="78"/>
      <c r="G31" s="77"/>
      <c r="H31" s="76"/>
      <c r="I31" s="48" t="s">
        <v>147</v>
      </c>
      <c r="J31" s="79">
        <v>715858.64</v>
      </c>
      <c r="K31" s="79">
        <v>768016</v>
      </c>
      <c r="L31" s="79">
        <v>969930</v>
      </c>
    </row>
    <row r="32" spans="1:12" ht="21" customHeight="1">
      <c r="A32" s="77"/>
      <c r="B32" s="76"/>
      <c r="C32" s="48" t="s">
        <v>90</v>
      </c>
      <c r="D32" s="80"/>
      <c r="E32" s="78"/>
      <c r="F32" s="78"/>
      <c r="G32" s="77"/>
      <c r="H32" s="76"/>
      <c r="I32" s="48" t="s">
        <v>146</v>
      </c>
      <c r="J32" s="79">
        <v>74469.19</v>
      </c>
      <c r="K32" s="79">
        <v>72802</v>
      </c>
      <c r="L32" s="79">
        <v>56227</v>
      </c>
    </row>
    <row r="33" spans="1:12" ht="21" customHeight="1">
      <c r="A33" s="77"/>
      <c r="B33" s="76"/>
      <c r="C33" s="48" t="s">
        <v>143</v>
      </c>
      <c r="D33" s="80"/>
      <c r="E33" s="78"/>
      <c r="F33" s="78"/>
      <c r="G33" s="77"/>
      <c r="H33" s="48" t="s">
        <v>105</v>
      </c>
      <c r="I33" s="73" t="s">
        <v>145</v>
      </c>
      <c r="J33" s="81">
        <f>SUM(J34:J35)</f>
        <v>18533.64</v>
      </c>
      <c r="K33" s="81">
        <f>SUM(K34:K35)</f>
        <v>11452.31</v>
      </c>
      <c r="L33" s="81">
        <f>SUM(L34:L35)</f>
        <v>161535.36</v>
      </c>
    </row>
    <row r="34" spans="1:12" ht="21" customHeight="1">
      <c r="A34" s="77"/>
      <c r="B34" s="76"/>
      <c r="C34" s="48" t="s">
        <v>93</v>
      </c>
      <c r="D34" s="80"/>
      <c r="E34" s="78">
        <f>SUM(E35:E38)</f>
        <v>0</v>
      </c>
      <c r="F34" s="78">
        <f>SUM(F35:F38)</f>
        <v>0</v>
      </c>
      <c r="G34" s="77"/>
      <c r="H34" s="76"/>
      <c r="I34" s="48" t="s">
        <v>95</v>
      </c>
      <c r="J34" s="79">
        <v>0</v>
      </c>
      <c r="K34" s="79"/>
      <c r="L34" s="79">
        <v>151890</v>
      </c>
    </row>
    <row r="35" spans="1:12" ht="21" customHeight="1">
      <c r="A35" s="77"/>
      <c r="B35" s="76"/>
      <c r="C35" s="48" t="s">
        <v>92</v>
      </c>
      <c r="D35" s="80"/>
      <c r="E35" s="78"/>
      <c r="F35" s="78"/>
      <c r="G35" s="77"/>
      <c r="H35" s="76"/>
      <c r="I35" s="48" t="s">
        <v>94</v>
      </c>
      <c r="J35" s="79">
        <v>18533.64</v>
      </c>
      <c r="K35" s="79">
        <v>11452.31</v>
      </c>
      <c r="L35" s="79">
        <v>9645.36</v>
      </c>
    </row>
    <row r="36" spans="1:12" ht="21" customHeight="1">
      <c r="A36" s="77"/>
      <c r="B36" s="76"/>
      <c r="C36" s="48" t="s">
        <v>91</v>
      </c>
      <c r="D36" s="80"/>
      <c r="E36" s="78"/>
      <c r="F36" s="78"/>
      <c r="G36" s="84" t="s">
        <v>4</v>
      </c>
      <c r="H36" s="141" t="s">
        <v>144</v>
      </c>
      <c r="I36" s="141"/>
      <c r="J36" s="68">
        <f>J37+J38</f>
        <v>0</v>
      </c>
      <c r="K36" s="68">
        <f>K37+K38</f>
        <v>0</v>
      </c>
      <c r="L36" s="68">
        <f>L37+L38</f>
        <v>4356761.25</v>
      </c>
    </row>
    <row r="37" spans="1:12" ht="21" customHeight="1">
      <c r="A37" s="77"/>
      <c r="B37" s="76"/>
      <c r="C37" s="48" t="s">
        <v>90</v>
      </c>
      <c r="D37" s="80"/>
      <c r="E37" s="78"/>
      <c r="F37" s="78"/>
      <c r="G37" s="77"/>
      <c r="H37" s="48" t="s">
        <v>99</v>
      </c>
      <c r="I37" s="73" t="s">
        <v>135</v>
      </c>
      <c r="J37" s="81"/>
      <c r="K37" s="81"/>
      <c r="L37" s="81"/>
    </row>
    <row r="38" spans="1:12" ht="21" customHeight="1">
      <c r="A38" s="77"/>
      <c r="B38" s="76"/>
      <c r="C38" s="48" t="s">
        <v>143</v>
      </c>
      <c r="D38" s="80"/>
      <c r="E38" s="78"/>
      <c r="F38" s="78"/>
      <c r="G38" s="77"/>
      <c r="H38" s="48" t="s">
        <v>84</v>
      </c>
      <c r="I38" s="73" t="s">
        <v>126</v>
      </c>
      <c r="J38" s="81">
        <f>SUM(J39:J42)</f>
        <v>0</v>
      </c>
      <c r="K38" s="81">
        <f>SUM(K39:K42)</f>
        <v>0</v>
      </c>
      <c r="L38" s="81">
        <f>SUM(L39:L42)</f>
        <v>4356761.25</v>
      </c>
    </row>
    <row r="39" spans="1:12" ht="21" customHeight="1">
      <c r="A39" s="77"/>
      <c r="B39" s="76" t="s">
        <v>130</v>
      </c>
      <c r="C39" s="48" t="s">
        <v>142</v>
      </c>
      <c r="D39" s="82"/>
      <c r="E39" s="75">
        <v>5000</v>
      </c>
      <c r="F39" s="75">
        <v>5000</v>
      </c>
      <c r="G39" s="85"/>
      <c r="H39" s="76"/>
      <c r="I39" s="48" t="s">
        <v>124</v>
      </c>
      <c r="J39" s="79">
        <v>0</v>
      </c>
      <c r="K39" s="79"/>
      <c r="L39" s="79">
        <v>4356761.25</v>
      </c>
    </row>
    <row r="40" spans="1:12" ht="23.25" customHeight="1">
      <c r="A40" s="74" t="s">
        <v>7</v>
      </c>
      <c r="B40" s="138" t="s">
        <v>141</v>
      </c>
      <c r="C40" s="139"/>
      <c r="D40" s="69"/>
      <c r="E40" s="72">
        <f>SUM(E41:E42)</f>
        <v>164137</v>
      </c>
      <c r="F40" s="72">
        <f>SUM(F41:F42)</f>
        <v>229010</v>
      </c>
      <c r="G40" s="77"/>
      <c r="H40" s="76"/>
      <c r="I40" s="48" t="s">
        <v>122</v>
      </c>
      <c r="J40" s="79"/>
      <c r="K40" s="79"/>
      <c r="L40" s="79"/>
    </row>
    <row r="41" spans="1:12" ht="21" customHeight="1">
      <c r="A41" s="77"/>
      <c r="B41" s="94" t="s">
        <v>99</v>
      </c>
      <c r="C41" s="48" t="s">
        <v>140</v>
      </c>
      <c r="D41" s="82"/>
      <c r="E41" s="75">
        <v>164137</v>
      </c>
      <c r="F41" s="75">
        <v>229010</v>
      </c>
      <c r="G41" s="85"/>
      <c r="H41" s="76"/>
      <c r="I41" s="48" t="s">
        <v>121</v>
      </c>
      <c r="J41" s="79"/>
      <c r="K41" s="79"/>
      <c r="L41" s="79"/>
    </row>
    <row r="42" spans="1:12" ht="21" customHeight="1">
      <c r="A42" s="77"/>
      <c r="B42" s="76" t="s">
        <v>84</v>
      </c>
      <c r="C42" s="48" t="s">
        <v>97</v>
      </c>
      <c r="D42" s="69"/>
      <c r="E42" s="72"/>
      <c r="F42" s="72"/>
      <c r="G42" s="77"/>
      <c r="H42" s="76"/>
      <c r="I42" s="48" t="s">
        <v>139</v>
      </c>
      <c r="J42" s="79">
        <v>0</v>
      </c>
      <c r="K42" s="79">
        <v>0</v>
      </c>
      <c r="L42" s="79">
        <v>0</v>
      </c>
    </row>
    <row r="43" spans="1:12" ht="21" customHeight="1">
      <c r="A43" s="93" t="s">
        <v>138</v>
      </c>
      <c r="B43" s="92"/>
      <c r="C43" s="91"/>
      <c r="D43" s="90"/>
      <c r="E43" s="89">
        <f>E44+E50+E63+E80</f>
        <v>7647920.21</v>
      </c>
      <c r="F43" s="89">
        <f>F44+F50+F63+F80</f>
        <v>9810029.739999998</v>
      </c>
      <c r="G43" s="84" t="s">
        <v>5</v>
      </c>
      <c r="H43" s="141" t="s">
        <v>137</v>
      </c>
      <c r="I43" s="141"/>
      <c r="J43" s="68">
        <f>J44+J49+J61</f>
        <v>0</v>
      </c>
      <c r="K43" s="68">
        <f>K44+K49+K61</f>
        <v>2704464.6500000004</v>
      </c>
      <c r="L43" s="68">
        <f>L44+L49+L61</f>
        <v>4407609.07</v>
      </c>
    </row>
    <row r="44" spans="1:12" ht="21" customHeight="1">
      <c r="A44" s="83" t="s">
        <v>3</v>
      </c>
      <c r="B44" s="137" t="s">
        <v>136</v>
      </c>
      <c r="C44" s="137"/>
      <c r="D44" s="69"/>
      <c r="E44" s="72">
        <f>SUM(E45:E49)</f>
        <v>160102.51</v>
      </c>
      <c r="F44" s="72">
        <f>SUM(F45:F49)</f>
        <v>223841.39</v>
      </c>
      <c r="G44" s="77"/>
      <c r="H44" s="48" t="s">
        <v>99</v>
      </c>
      <c r="I44" s="73" t="s">
        <v>135</v>
      </c>
      <c r="J44" s="81">
        <f>J45+J48</f>
        <v>0</v>
      </c>
      <c r="K44" s="81">
        <f>K45+K48</f>
        <v>0</v>
      </c>
      <c r="L44" s="81">
        <f>L45+L48</f>
        <v>0</v>
      </c>
    </row>
    <row r="45" spans="1:12" ht="21" customHeight="1">
      <c r="A45" s="77"/>
      <c r="B45" s="76" t="s">
        <v>99</v>
      </c>
      <c r="C45" s="48" t="s">
        <v>134</v>
      </c>
      <c r="D45" s="82"/>
      <c r="E45" s="75">
        <v>160102.51</v>
      </c>
      <c r="F45" s="75">
        <v>210734.51</v>
      </c>
      <c r="G45" s="85"/>
      <c r="H45" s="76"/>
      <c r="I45" s="48" t="s">
        <v>133</v>
      </c>
      <c r="J45" s="79">
        <f>SUM(J46:J47)</f>
        <v>0</v>
      </c>
      <c r="K45" s="79">
        <f>SUM(K46:K47)</f>
        <v>0</v>
      </c>
      <c r="L45" s="79">
        <f>SUM(L46:L47)</f>
        <v>0</v>
      </c>
    </row>
    <row r="46" spans="1:12" ht="21" customHeight="1">
      <c r="A46" s="77"/>
      <c r="B46" s="76" t="s">
        <v>84</v>
      </c>
      <c r="C46" s="48" t="s">
        <v>132</v>
      </c>
      <c r="D46" s="75"/>
      <c r="E46" s="75"/>
      <c r="F46" s="75"/>
      <c r="G46" s="77"/>
      <c r="H46" s="76"/>
      <c r="I46" s="48" t="s">
        <v>119</v>
      </c>
      <c r="J46" s="88"/>
      <c r="K46" s="87"/>
      <c r="L46" s="87"/>
    </row>
    <row r="47" spans="1:12" ht="21" customHeight="1">
      <c r="A47" s="77"/>
      <c r="B47" s="76" t="s">
        <v>105</v>
      </c>
      <c r="C47" s="48" t="s">
        <v>131</v>
      </c>
      <c r="D47" s="75"/>
      <c r="E47" s="75"/>
      <c r="F47" s="75"/>
      <c r="G47" s="77"/>
      <c r="H47" s="76"/>
      <c r="I47" s="48" t="s">
        <v>117</v>
      </c>
      <c r="J47" s="80"/>
      <c r="K47" s="79"/>
      <c r="L47" s="79"/>
    </row>
    <row r="48" spans="1:12" ht="21" customHeight="1">
      <c r="A48" s="77"/>
      <c r="B48" s="76" t="s">
        <v>130</v>
      </c>
      <c r="C48" s="48" t="s">
        <v>129</v>
      </c>
      <c r="D48" s="75"/>
      <c r="E48" s="75"/>
      <c r="F48" s="75"/>
      <c r="G48" s="77"/>
      <c r="H48" s="76"/>
      <c r="I48" s="48" t="s">
        <v>118</v>
      </c>
      <c r="J48" s="80"/>
      <c r="K48" s="79"/>
      <c r="L48" s="79"/>
    </row>
    <row r="49" spans="1:12" ht="21" customHeight="1">
      <c r="A49" s="77"/>
      <c r="B49" s="76" t="s">
        <v>128</v>
      </c>
      <c r="C49" s="48" t="s">
        <v>127</v>
      </c>
      <c r="D49" s="75"/>
      <c r="E49" s="75">
        <v>0</v>
      </c>
      <c r="F49" s="75">
        <v>13106.88</v>
      </c>
      <c r="G49" s="77"/>
      <c r="H49" s="48" t="s">
        <v>84</v>
      </c>
      <c r="I49" s="73" t="s">
        <v>126</v>
      </c>
      <c r="J49" s="82"/>
      <c r="K49" s="81">
        <f>K50+K51+K52+K53+K56+K57+K58+K59+K60</f>
        <v>2191127.62</v>
      </c>
      <c r="L49" s="81">
        <f>L50+L51+L52+L53+L56+L57+L58+L59+L60</f>
        <v>3902190.65</v>
      </c>
    </row>
    <row r="50" spans="1:12" ht="23.25" customHeight="1">
      <c r="A50" s="83" t="s">
        <v>4</v>
      </c>
      <c r="B50" s="137" t="s">
        <v>125</v>
      </c>
      <c r="C50" s="137"/>
      <c r="D50" s="72"/>
      <c r="E50" s="72">
        <f>E51+E56</f>
        <v>3619721.06</v>
      </c>
      <c r="F50" s="72">
        <f>F51+F56</f>
        <v>3178161.55</v>
      </c>
      <c r="G50" s="85"/>
      <c r="H50" s="76"/>
      <c r="I50" s="48" t="s">
        <v>124</v>
      </c>
      <c r="J50" s="80"/>
      <c r="K50" s="79"/>
      <c r="L50" s="79">
        <v>329427.95</v>
      </c>
    </row>
    <row r="51" spans="1:12" ht="23.25" customHeight="1">
      <c r="A51" s="77"/>
      <c r="B51" s="76" t="s">
        <v>99</v>
      </c>
      <c r="C51" s="48" t="s">
        <v>123</v>
      </c>
      <c r="D51" s="75"/>
      <c r="E51" s="75">
        <f>E52+E55</f>
        <v>0</v>
      </c>
      <c r="F51" s="75">
        <f>F52+F55</f>
        <v>0</v>
      </c>
      <c r="G51" s="77"/>
      <c r="H51" s="76"/>
      <c r="I51" s="48" t="s">
        <v>122</v>
      </c>
      <c r="J51" s="80"/>
      <c r="K51" s="79"/>
      <c r="L51" s="79"/>
    </row>
    <row r="52" spans="1:12" ht="23.25" customHeight="1">
      <c r="A52" s="77"/>
      <c r="B52" s="76"/>
      <c r="C52" s="48" t="s">
        <v>114</v>
      </c>
      <c r="D52" s="78"/>
      <c r="E52" s="78">
        <f>SUM(E53:E54)</f>
        <v>0</v>
      </c>
      <c r="F52" s="78">
        <f>SUM(F53:F54)</f>
        <v>0</v>
      </c>
      <c r="G52" s="85"/>
      <c r="H52" s="76"/>
      <c r="I52" s="48" t="s">
        <v>121</v>
      </c>
      <c r="J52" s="80"/>
      <c r="K52" s="79"/>
      <c r="L52" s="79"/>
    </row>
    <row r="53" spans="1:12" ht="21" customHeight="1">
      <c r="A53" s="77"/>
      <c r="B53" s="76"/>
      <c r="C53" s="48" t="s">
        <v>112</v>
      </c>
      <c r="D53" s="78"/>
      <c r="E53" s="78"/>
      <c r="F53" s="78"/>
      <c r="G53" s="85"/>
      <c r="H53" s="76"/>
      <c r="I53" s="48" t="s">
        <v>120</v>
      </c>
      <c r="J53" s="80"/>
      <c r="K53" s="79">
        <f>SUM(K54:K55)</f>
        <v>1627607.1</v>
      </c>
      <c r="L53" s="79">
        <f>SUM(L54:L55)</f>
        <v>1554704.27</v>
      </c>
    </row>
    <row r="54" spans="1:12" ht="21" customHeight="1">
      <c r="A54" s="77"/>
      <c r="B54" s="76"/>
      <c r="C54" s="48" t="s">
        <v>110</v>
      </c>
      <c r="D54" s="78"/>
      <c r="E54" s="78"/>
      <c r="F54" s="78"/>
      <c r="G54" s="77"/>
      <c r="H54" s="76"/>
      <c r="I54" s="48" t="s">
        <v>119</v>
      </c>
      <c r="J54" s="80"/>
      <c r="K54" s="78">
        <v>1627607.1</v>
      </c>
      <c r="L54" s="78">
        <v>1554704.27</v>
      </c>
    </row>
    <row r="55" spans="1:12" ht="21" customHeight="1">
      <c r="A55" s="77"/>
      <c r="B55" s="76"/>
      <c r="C55" s="48" t="s">
        <v>118</v>
      </c>
      <c r="D55" s="78"/>
      <c r="E55" s="78"/>
      <c r="F55" s="78"/>
      <c r="G55" s="77"/>
      <c r="H55" s="76"/>
      <c r="I55" s="48" t="s">
        <v>117</v>
      </c>
      <c r="J55" s="80"/>
      <c r="K55" s="78"/>
      <c r="L55" s="78"/>
    </row>
    <row r="56" spans="1:12" ht="21" customHeight="1">
      <c r="A56" s="77"/>
      <c r="B56" s="76" t="s">
        <v>84</v>
      </c>
      <c r="C56" s="48" t="s">
        <v>116</v>
      </c>
      <c r="D56" s="75"/>
      <c r="E56" s="75">
        <f>E57+E60+E61+E62</f>
        <v>3619721.06</v>
      </c>
      <c r="F56" s="75">
        <f>F57+F60+F61+F62</f>
        <v>3178161.55</v>
      </c>
      <c r="G56" s="85"/>
      <c r="H56" s="76"/>
      <c r="I56" s="48" t="s">
        <v>115</v>
      </c>
      <c r="J56" s="80"/>
      <c r="K56" s="78"/>
      <c r="L56" s="78"/>
    </row>
    <row r="57" spans="1:12" ht="21" customHeight="1">
      <c r="A57" s="77"/>
      <c r="B57" s="76"/>
      <c r="C57" s="48" t="s">
        <v>114</v>
      </c>
      <c r="D57" s="78"/>
      <c r="E57" s="78">
        <f>SUM(E58:E59)</f>
        <v>3313169.33</v>
      </c>
      <c r="F57" s="78">
        <f>SUM(F58:F59)</f>
        <v>2589369.99</v>
      </c>
      <c r="G57" s="85"/>
      <c r="H57" s="76"/>
      <c r="I57" s="48" t="s">
        <v>113</v>
      </c>
      <c r="J57" s="80"/>
      <c r="K57" s="78"/>
      <c r="L57" s="78"/>
    </row>
    <row r="58" spans="1:12" ht="21" customHeight="1">
      <c r="A58" s="77"/>
      <c r="B58" s="76"/>
      <c r="C58" s="48" t="s">
        <v>112</v>
      </c>
      <c r="D58" s="78"/>
      <c r="E58" s="78">
        <v>3313169.33</v>
      </c>
      <c r="F58" s="78">
        <v>2589369.99</v>
      </c>
      <c r="G58" s="85"/>
      <c r="H58" s="76"/>
      <c r="I58" s="48" t="s">
        <v>111</v>
      </c>
      <c r="J58" s="80"/>
      <c r="K58" s="78">
        <v>420741.16</v>
      </c>
      <c r="L58" s="78">
        <v>263106.76</v>
      </c>
    </row>
    <row r="59" spans="1:12" ht="21" customHeight="1">
      <c r="A59" s="77"/>
      <c r="B59" s="76"/>
      <c r="C59" s="48" t="s">
        <v>110</v>
      </c>
      <c r="D59" s="78"/>
      <c r="E59" s="78"/>
      <c r="F59" s="78"/>
      <c r="G59" s="85"/>
      <c r="H59" s="76"/>
      <c r="I59" s="48" t="s">
        <v>109</v>
      </c>
      <c r="J59" s="80"/>
      <c r="K59" s="78">
        <v>95.47</v>
      </c>
      <c r="L59" s="78"/>
    </row>
    <row r="60" spans="1:12" ht="29.25" customHeight="1">
      <c r="A60" s="77"/>
      <c r="B60" s="76"/>
      <c r="C60" s="86" t="s">
        <v>108</v>
      </c>
      <c r="D60" s="78"/>
      <c r="E60" s="78">
        <v>38680.44</v>
      </c>
      <c r="F60" s="78">
        <v>132094.82</v>
      </c>
      <c r="G60" s="85"/>
      <c r="H60" s="76"/>
      <c r="I60" s="48" t="s">
        <v>107</v>
      </c>
      <c r="J60" s="80"/>
      <c r="K60" s="78">
        <v>142683.89</v>
      </c>
      <c r="L60" s="78">
        <v>1754951.67</v>
      </c>
    </row>
    <row r="61" spans="1:12" ht="21" customHeight="1">
      <c r="A61" s="77"/>
      <c r="B61" s="76"/>
      <c r="C61" s="48" t="s">
        <v>106</v>
      </c>
      <c r="D61" s="78"/>
      <c r="E61" s="78">
        <v>267871.29</v>
      </c>
      <c r="F61" s="78">
        <v>456696.74</v>
      </c>
      <c r="G61" s="77"/>
      <c r="H61" s="48" t="s">
        <v>105</v>
      </c>
      <c r="I61" s="73" t="s">
        <v>104</v>
      </c>
      <c r="J61" s="82"/>
      <c r="K61" s="75">
        <v>513337.03</v>
      </c>
      <c r="L61" s="75">
        <v>505418.42</v>
      </c>
    </row>
    <row r="62" spans="1:12" ht="21" customHeight="1">
      <c r="A62" s="77"/>
      <c r="B62" s="76"/>
      <c r="C62" s="48" t="s">
        <v>103</v>
      </c>
      <c r="D62" s="78"/>
      <c r="E62" s="78"/>
      <c r="F62" s="78">
        <v>0</v>
      </c>
      <c r="G62" s="84" t="s">
        <v>6</v>
      </c>
      <c r="H62" s="141" t="s">
        <v>102</v>
      </c>
      <c r="I62" s="141"/>
      <c r="J62" s="69"/>
      <c r="K62" s="68">
        <f>K63+K64</f>
        <v>252508.31</v>
      </c>
      <c r="L62" s="68">
        <f>L63+L64</f>
        <v>229222.23</v>
      </c>
    </row>
    <row r="63" spans="1:12" ht="21" customHeight="1">
      <c r="A63" s="83" t="s">
        <v>5</v>
      </c>
      <c r="B63" s="137" t="s">
        <v>101</v>
      </c>
      <c r="C63" s="137"/>
      <c r="D63" s="72"/>
      <c r="E63" s="72">
        <f>E64+E79</f>
        <v>3865667.96</v>
      </c>
      <c r="F63" s="72">
        <f>F64+F79</f>
        <v>6405280.1</v>
      </c>
      <c r="G63" s="77"/>
      <c r="H63" s="48" t="s">
        <v>99</v>
      </c>
      <c r="I63" s="73" t="s">
        <v>100</v>
      </c>
      <c r="J63" s="82"/>
      <c r="K63" s="81"/>
      <c r="L63" s="81"/>
    </row>
    <row r="64" spans="1:12" ht="21" customHeight="1">
      <c r="A64" s="77"/>
      <c r="B64" s="76" t="s">
        <v>99</v>
      </c>
      <c r="C64" s="48" t="s">
        <v>98</v>
      </c>
      <c r="D64" s="75"/>
      <c r="E64" s="75">
        <f>E65+E70+E75</f>
        <v>3865667.96</v>
      </c>
      <c r="F64" s="75">
        <f>F65+F70+F75</f>
        <v>6405280.1</v>
      </c>
      <c r="G64" s="77"/>
      <c r="H64" s="48" t="s">
        <v>84</v>
      </c>
      <c r="I64" s="73" t="s">
        <v>97</v>
      </c>
      <c r="J64" s="82"/>
      <c r="K64" s="81">
        <f>SUM(K65:K66)</f>
        <v>252508.31</v>
      </c>
      <c r="L64" s="81">
        <f>SUM(L65:L66)</f>
        <v>229222.23</v>
      </c>
    </row>
    <row r="65" spans="1:12" ht="21" customHeight="1">
      <c r="A65" s="77"/>
      <c r="B65" s="76"/>
      <c r="C65" s="48" t="s">
        <v>96</v>
      </c>
      <c r="D65" s="78"/>
      <c r="E65" s="78">
        <f>SUM(E66:E69)</f>
        <v>0</v>
      </c>
      <c r="F65" s="78">
        <f>SUM(F66:F69)</f>
        <v>0</v>
      </c>
      <c r="G65" s="77"/>
      <c r="H65" s="76"/>
      <c r="I65" s="48" t="s">
        <v>95</v>
      </c>
      <c r="J65" s="80"/>
      <c r="K65" s="79">
        <v>171823.58</v>
      </c>
      <c r="L65" s="79">
        <v>172420.2</v>
      </c>
    </row>
    <row r="66" spans="1:12" ht="21" customHeight="1">
      <c r="A66" s="77"/>
      <c r="B66" s="76"/>
      <c r="C66" s="48" t="s">
        <v>92</v>
      </c>
      <c r="D66" s="78"/>
      <c r="E66" s="78"/>
      <c r="F66" s="78"/>
      <c r="G66" s="77"/>
      <c r="H66" s="76"/>
      <c r="I66" s="48" t="s">
        <v>94</v>
      </c>
      <c r="J66" s="80"/>
      <c r="K66" s="79">
        <v>80684.73</v>
      </c>
      <c r="L66" s="79">
        <v>56802.03</v>
      </c>
    </row>
    <row r="67" spans="1:12" ht="21" customHeight="1">
      <c r="A67" s="77"/>
      <c r="B67" s="76"/>
      <c r="C67" s="48" t="s">
        <v>91</v>
      </c>
      <c r="D67" s="78"/>
      <c r="E67" s="78"/>
      <c r="F67" s="78"/>
      <c r="G67" s="71"/>
      <c r="H67" s="71"/>
      <c r="I67" s="70"/>
      <c r="J67" s="69"/>
      <c r="K67" s="68"/>
      <c r="L67" s="68"/>
    </row>
    <row r="68" spans="1:12" ht="21" customHeight="1">
      <c r="A68" s="77"/>
      <c r="B68" s="76"/>
      <c r="C68" s="48" t="s">
        <v>90</v>
      </c>
      <c r="D68" s="78"/>
      <c r="E68" s="78"/>
      <c r="F68" s="78"/>
      <c r="G68" s="71"/>
      <c r="H68" s="71"/>
      <c r="I68" s="70"/>
      <c r="J68" s="69"/>
      <c r="K68" s="68"/>
      <c r="L68" s="68"/>
    </row>
    <row r="69" spans="1:12" ht="21" customHeight="1">
      <c r="A69" s="77"/>
      <c r="B69" s="76"/>
      <c r="C69" s="48" t="s">
        <v>89</v>
      </c>
      <c r="D69" s="78"/>
      <c r="E69" s="78"/>
      <c r="F69" s="78"/>
      <c r="G69" s="71"/>
      <c r="H69" s="71"/>
      <c r="I69" s="70"/>
      <c r="J69" s="69"/>
      <c r="K69" s="68"/>
      <c r="L69" s="68"/>
    </row>
    <row r="70" spans="1:12" ht="21" customHeight="1">
      <c r="A70" s="77"/>
      <c r="B70" s="76"/>
      <c r="C70" s="48" t="s">
        <v>93</v>
      </c>
      <c r="D70" s="78"/>
      <c r="E70" s="78">
        <f>SUM(E71:E74)</f>
        <v>0</v>
      </c>
      <c r="F70" s="78">
        <f>SUM(F71:F74)</f>
        <v>0</v>
      </c>
      <c r="G70" s="71"/>
      <c r="H70" s="71"/>
      <c r="I70" s="70"/>
      <c r="J70" s="69"/>
      <c r="K70" s="68"/>
      <c r="L70" s="68"/>
    </row>
    <row r="71" spans="1:12" ht="21" customHeight="1">
      <c r="A71" s="77"/>
      <c r="B71" s="76"/>
      <c r="C71" s="48" t="s">
        <v>92</v>
      </c>
      <c r="D71" s="78"/>
      <c r="E71" s="78"/>
      <c r="F71" s="78"/>
      <c r="G71" s="71"/>
      <c r="H71" s="71"/>
      <c r="I71" s="70"/>
      <c r="J71" s="69"/>
      <c r="K71" s="68"/>
      <c r="L71" s="68"/>
    </row>
    <row r="72" spans="1:12" ht="21" customHeight="1">
      <c r="A72" s="77"/>
      <c r="B72" s="76"/>
      <c r="C72" s="48" t="s">
        <v>91</v>
      </c>
      <c r="D72" s="78"/>
      <c r="E72" s="78"/>
      <c r="F72" s="78"/>
      <c r="G72" s="71"/>
      <c r="H72" s="71"/>
      <c r="I72" s="70"/>
      <c r="J72" s="69"/>
      <c r="K72" s="68"/>
      <c r="L72" s="68"/>
    </row>
    <row r="73" spans="1:12" ht="21" customHeight="1">
      <c r="A73" s="77"/>
      <c r="B73" s="76"/>
      <c r="C73" s="48" t="s">
        <v>90</v>
      </c>
      <c r="D73" s="78"/>
      <c r="E73" s="78"/>
      <c r="F73" s="78"/>
      <c r="G73" s="71"/>
      <c r="H73" s="71"/>
      <c r="I73" s="70"/>
      <c r="J73" s="69"/>
      <c r="K73" s="68"/>
      <c r="L73" s="68"/>
    </row>
    <row r="74" spans="1:12" ht="21" customHeight="1">
      <c r="A74" s="77"/>
      <c r="B74" s="76"/>
      <c r="C74" s="48" t="s">
        <v>89</v>
      </c>
      <c r="D74" s="78"/>
      <c r="E74" s="78"/>
      <c r="F74" s="78"/>
      <c r="G74" s="71"/>
      <c r="H74" s="71"/>
      <c r="I74" s="70"/>
      <c r="J74" s="69"/>
      <c r="K74" s="68"/>
      <c r="L74" s="68"/>
    </row>
    <row r="75" spans="1:12" ht="21" customHeight="1">
      <c r="A75" s="77"/>
      <c r="B75" s="76"/>
      <c r="C75" s="48" t="s">
        <v>88</v>
      </c>
      <c r="D75" s="78"/>
      <c r="E75" s="78">
        <f>SUM(E76:E78)</f>
        <v>3865667.96</v>
      </c>
      <c r="F75" s="78">
        <f>SUM(F76:F78)</f>
        <v>6405280.1</v>
      </c>
      <c r="G75" s="71"/>
      <c r="H75" s="71"/>
      <c r="I75" s="70"/>
      <c r="J75" s="69"/>
      <c r="K75" s="68"/>
      <c r="L75" s="68"/>
    </row>
    <row r="76" spans="1:12" ht="21" customHeight="1">
      <c r="A76" s="77"/>
      <c r="B76" s="76"/>
      <c r="C76" s="48" t="s">
        <v>87</v>
      </c>
      <c r="D76" s="78"/>
      <c r="E76" s="78">
        <v>405967.82</v>
      </c>
      <c r="F76" s="78">
        <v>238427.42</v>
      </c>
      <c r="G76" s="71"/>
      <c r="H76" s="71"/>
      <c r="I76" s="70"/>
      <c r="J76" s="69"/>
      <c r="K76" s="68"/>
      <c r="L76" s="68"/>
    </row>
    <row r="77" spans="1:12" ht="21" customHeight="1">
      <c r="A77" s="77"/>
      <c r="B77" s="76"/>
      <c r="C77" s="48" t="s">
        <v>86</v>
      </c>
      <c r="D77" s="78"/>
      <c r="E77" s="78">
        <v>3459700.14</v>
      </c>
      <c r="F77" s="78">
        <v>6166852.68</v>
      </c>
      <c r="G77" s="71"/>
      <c r="H77" s="71"/>
      <c r="I77" s="70"/>
      <c r="J77" s="69"/>
      <c r="K77" s="68"/>
      <c r="L77" s="68"/>
    </row>
    <row r="78" spans="1:12" ht="21" customHeight="1">
      <c r="A78" s="77"/>
      <c r="B78" s="76"/>
      <c r="C78" s="48" t="s">
        <v>85</v>
      </c>
      <c r="D78" s="78"/>
      <c r="E78" s="78"/>
      <c r="F78" s="78"/>
      <c r="G78" s="71"/>
      <c r="H78" s="71"/>
      <c r="I78" s="70"/>
      <c r="J78" s="69"/>
      <c r="K78" s="68"/>
      <c r="L78" s="68"/>
    </row>
    <row r="79" spans="1:12" ht="21" customHeight="1">
      <c r="A79" s="77"/>
      <c r="B79" s="76" t="s">
        <v>84</v>
      </c>
      <c r="C79" s="48" t="s">
        <v>83</v>
      </c>
      <c r="D79" s="75"/>
      <c r="E79" s="75"/>
      <c r="F79" s="75"/>
      <c r="G79" s="71"/>
      <c r="H79" s="71"/>
      <c r="I79" s="70"/>
      <c r="J79" s="69"/>
      <c r="K79" s="68"/>
      <c r="L79" s="68"/>
    </row>
    <row r="80" spans="1:12" ht="24.75" customHeight="1" thickBot="1">
      <c r="A80" s="74" t="s">
        <v>6</v>
      </c>
      <c r="B80" s="138" t="s">
        <v>82</v>
      </c>
      <c r="C80" s="139"/>
      <c r="D80" s="72"/>
      <c r="E80" s="72">
        <v>2428.68</v>
      </c>
      <c r="F80" s="72">
        <v>2746.7</v>
      </c>
      <c r="G80" s="71"/>
      <c r="H80" s="71"/>
      <c r="I80" s="70"/>
      <c r="J80" s="69"/>
      <c r="K80" s="68"/>
      <c r="L80" s="68"/>
    </row>
    <row r="81" spans="1:12" ht="21" customHeight="1" thickBot="1">
      <c r="A81" s="67" t="s">
        <v>81</v>
      </c>
      <c r="B81" s="66"/>
      <c r="C81" s="65"/>
      <c r="D81" s="63">
        <f>D7+D43</f>
        <v>0</v>
      </c>
      <c r="E81" s="63">
        <f>E7+E43</f>
        <v>17698999.86</v>
      </c>
      <c r="F81" s="63">
        <f>F7+F43</f>
        <v>27719717.13</v>
      </c>
      <c r="G81" s="67" t="s">
        <v>80</v>
      </c>
      <c r="H81" s="66"/>
      <c r="I81" s="65"/>
      <c r="J81" s="64"/>
      <c r="K81" s="63">
        <f>K7+K27</f>
        <v>17698999.86</v>
      </c>
      <c r="L81" s="63">
        <f>L7+L27</f>
        <v>27719717.129999995</v>
      </c>
    </row>
    <row r="82" spans="1:12" s="58" customFormat="1" ht="21" customHeight="1">
      <c r="A82" s="62"/>
      <c r="B82" s="59"/>
      <c r="C82" s="59"/>
      <c r="D82" s="59"/>
      <c r="E82" s="59"/>
      <c r="F82" s="59"/>
      <c r="G82" s="59"/>
      <c r="H82" s="59"/>
      <c r="I82" s="59"/>
      <c r="J82" s="59"/>
      <c r="K82" s="59"/>
      <c r="L82" s="59"/>
    </row>
    <row r="83" spans="1:12" s="58" customFormat="1" ht="21" customHeight="1">
      <c r="A83" s="62"/>
      <c r="B83" s="59"/>
      <c r="C83" s="61"/>
      <c r="D83" s="59"/>
      <c r="E83" s="59"/>
      <c r="F83" s="59"/>
      <c r="G83" s="59"/>
      <c r="H83" s="59"/>
      <c r="I83" s="60"/>
      <c r="J83" s="59"/>
      <c r="K83" s="59"/>
      <c r="L83" s="59"/>
    </row>
    <row r="84" spans="3:9" ht="21" customHeight="1">
      <c r="C84" s="50" t="s">
        <v>76</v>
      </c>
      <c r="I84" s="57"/>
    </row>
    <row r="85" spans="1:12" ht="27" customHeight="1">
      <c r="A85" s="56" t="str">
        <f>IF(Wybór=1,"Data","Date")</f>
        <v>Data</v>
      </c>
      <c r="B85" s="56"/>
      <c r="C85" s="56"/>
      <c r="D85" s="2"/>
      <c r="E85" s="55" t="s">
        <v>79</v>
      </c>
      <c r="F85" s="53"/>
      <c r="I85" s="54"/>
      <c r="K85" s="53" t="s">
        <v>78</v>
      </c>
      <c r="L85" s="53"/>
    </row>
    <row r="87" spans="1:6" ht="21" customHeight="1">
      <c r="A87" s="52"/>
      <c r="B87" s="52"/>
      <c r="C87" s="52"/>
      <c r="D87" s="52"/>
      <c r="E87" s="52"/>
      <c r="F87" s="52"/>
    </row>
    <row r="88" spans="1:6" ht="21" customHeight="1">
      <c r="A88" s="52"/>
      <c r="B88" s="52"/>
      <c r="C88" s="52"/>
      <c r="D88" s="52"/>
      <c r="E88" s="52"/>
      <c r="F88" s="52"/>
    </row>
  </sheetData>
  <sheetProtection/>
  <mergeCells count="34">
    <mergeCell ref="B13:C13"/>
    <mergeCell ref="H13:I13"/>
    <mergeCell ref="A4:D4"/>
    <mergeCell ref="E4:J4"/>
    <mergeCell ref="A2:D2"/>
    <mergeCell ref="E2:J2"/>
    <mergeCell ref="A3:D3"/>
    <mergeCell ref="E3:J3"/>
    <mergeCell ref="B8:C8"/>
    <mergeCell ref="H8:I8"/>
    <mergeCell ref="H9:I9"/>
    <mergeCell ref="H10:I10"/>
    <mergeCell ref="H11:I11"/>
    <mergeCell ref="H12:I12"/>
    <mergeCell ref="B25:C25"/>
    <mergeCell ref="H26:I26"/>
    <mergeCell ref="H14:I14"/>
    <mergeCell ref="H15:I15"/>
    <mergeCell ref="H16:I16"/>
    <mergeCell ref="H18:I18"/>
    <mergeCell ref="H19:I19"/>
    <mergeCell ref="B22:C22"/>
    <mergeCell ref="H23:I23"/>
    <mergeCell ref="H24:I24"/>
    <mergeCell ref="B50:C50"/>
    <mergeCell ref="H62:I62"/>
    <mergeCell ref="B63:C63"/>
    <mergeCell ref="B80:C80"/>
    <mergeCell ref="H27:I27"/>
    <mergeCell ref="H28:I28"/>
    <mergeCell ref="H36:I36"/>
    <mergeCell ref="B44:C44"/>
    <mergeCell ref="B40:C40"/>
    <mergeCell ref="H43:I43"/>
  </mergeCells>
  <printOptions gridLines="1" horizontalCentered="1"/>
  <pageMargins left="0.36" right="0.35433070866141736" top="0.71" bottom="0.984251968503937" header="0.5118110236220472" footer="0.67"/>
  <pageSetup fitToHeight="2" fitToWidth="2" horizontalDpi="600" verticalDpi="600" orientation="portrait" paperSize="9" scale="75" r:id="rId1"/>
  <rowBreaks count="1" manualBreakCount="1">
    <brk id="45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4"/>
  <sheetViews>
    <sheetView view="pageBreakPreview" zoomScaleSheetLayoutView="100" zoomScalePageLayoutView="0" workbookViewId="0" topLeftCell="A39">
      <selection activeCell="I15" sqref="I15"/>
    </sheetView>
  </sheetViews>
  <sheetFormatPr defaultColWidth="9.00390625" defaultRowHeight="12.75"/>
  <cols>
    <col min="1" max="1" width="2.875" style="2" customWidth="1"/>
    <col min="2" max="2" width="3.25390625" style="2" customWidth="1"/>
    <col min="3" max="5" width="9.125" style="2" customWidth="1"/>
    <col min="6" max="7" width="10.375" style="2" customWidth="1"/>
    <col min="8" max="8" width="7.00390625" style="2" customWidth="1"/>
    <col min="9" max="9" width="18.625" style="2" customWidth="1"/>
    <col min="10" max="10" width="17.625" style="2" customWidth="1"/>
    <col min="11" max="16384" width="9.125" style="2" customWidth="1"/>
  </cols>
  <sheetData>
    <row r="1" spans="1:10" s="5" customFormat="1" ht="18.75">
      <c r="A1" s="173" t="s">
        <v>0</v>
      </c>
      <c r="B1" s="174"/>
      <c r="C1" s="174"/>
      <c r="D1" s="174"/>
      <c r="E1" s="175"/>
      <c r="F1" s="3"/>
      <c r="G1" s="3"/>
      <c r="H1" s="3"/>
      <c r="I1" s="1"/>
      <c r="J1" s="4"/>
    </row>
    <row r="2" spans="1:10" s="5" customFormat="1" ht="17.25" customHeight="1">
      <c r="A2" s="176" t="s">
        <v>12</v>
      </c>
      <c r="B2" s="153"/>
      <c r="C2" s="153"/>
      <c r="D2" s="153"/>
      <c r="E2" s="154"/>
      <c r="F2" s="177" t="s">
        <v>13</v>
      </c>
      <c r="G2" s="178"/>
      <c r="H2" s="178"/>
      <c r="I2" s="178"/>
      <c r="J2" s="179"/>
    </row>
    <row r="3" spans="1:10" s="5" customFormat="1" ht="17.25" customHeight="1">
      <c r="A3" s="180" t="s">
        <v>1</v>
      </c>
      <c r="B3" s="181"/>
      <c r="C3" s="181"/>
      <c r="D3" s="181"/>
      <c r="E3" s="182"/>
      <c r="F3" s="183" t="s">
        <v>77</v>
      </c>
      <c r="G3" s="184"/>
      <c r="H3" s="184"/>
      <c r="I3" s="184"/>
      <c r="J3" s="185"/>
    </row>
    <row r="4" spans="1:10" ht="14.25" customHeight="1">
      <c r="A4" s="170" t="s">
        <v>2</v>
      </c>
      <c r="B4" s="171"/>
      <c r="C4" s="171"/>
      <c r="D4" s="171"/>
      <c r="E4" s="172"/>
      <c r="F4" s="6"/>
      <c r="G4" s="7"/>
      <c r="H4" s="7"/>
      <c r="I4" s="7"/>
      <c r="J4" s="8"/>
    </row>
    <row r="5" spans="1:10" ht="12.75">
      <c r="A5" s="158" t="s">
        <v>14</v>
      </c>
      <c r="B5" s="159"/>
      <c r="C5" s="159"/>
      <c r="D5" s="159"/>
      <c r="E5" s="159"/>
      <c r="F5" s="159"/>
      <c r="G5" s="159"/>
      <c r="H5" s="160"/>
      <c r="I5" s="164" t="s">
        <v>15</v>
      </c>
      <c r="J5" s="165"/>
    </row>
    <row r="6" spans="1:10" ht="12.75">
      <c r="A6" s="161"/>
      <c r="B6" s="162"/>
      <c r="C6" s="162"/>
      <c r="D6" s="162"/>
      <c r="E6" s="162"/>
      <c r="F6" s="162"/>
      <c r="G6" s="162"/>
      <c r="H6" s="163"/>
      <c r="I6" s="9" t="s">
        <v>16</v>
      </c>
      <c r="J6" s="9" t="s">
        <v>17</v>
      </c>
    </row>
    <row r="7" spans="1:10" s="15" customFormat="1" ht="11.25">
      <c r="A7" s="10">
        <v>1</v>
      </c>
      <c r="B7" s="11"/>
      <c r="C7" s="11"/>
      <c r="D7" s="11"/>
      <c r="E7" s="11"/>
      <c r="F7" s="12"/>
      <c r="G7" s="11"/>
      <c r="H7" s="11"/>
      <c r="I7" s="13">
        <v>2</v>
      </c>
      <c r="J7" s="14">
        <v>3</v>
      </c>
    </row>
    <row r="8" spans="1:10" ht="15.75" customHeight="1">
      <c r="A8" s="16" t="s">
        <v>18</v>
      </c>
      <c r="B8" s="17" t="s">
        <v>19</v>
      </c>
      <c r="C8" s="17"/>
      <c r="D8" s="17"/>
      <c r="E8" s="17"/>
      <c r="F8" s="17"/>
      <c r="G8" s="17"/>
      <c r="H8" s="18"/>
      <c r="I8" s="19">
        <f>SUM(I10:I13)</f>
        <v>26844068.47</v>
      </c>
      <c r="J8" s="19">
        <f>SUM(J10:J13)</f>
        <v>29905790.069999997</v>
      </c>
    </row>
    <row r="9" spans="1:10" ht="15.75" customHeight="1">
      <c r="A9" s="20"/>
      <c r="B9" s="21"/>
      <c r="C9" s="22" t="s">
        <v>20</v>
      </c>
      <c r="D9" s="22"/>
      <c r="E9" s="22"/>
      <c r="F9" s="21"/>
      <c r="G9" s="21"/>
      <c r="H9" s="23"/>
      <c r="I9" s="24">
        <v>0</v>
      </c>
      <c r="J9" s="24">
        <v>0</v>
      </c>
    </row>
    <row r="10" spans="1:10" ht="15.75" customHeight="1">
      <c r="A10" s="25"/>
      <c r="B10" s="26" t="s">
        <v>3</v>
      </c>
      <c r="C10" s="21" t="s">
        <v>21</v>
      </c>
      <c r="D10" s="21"/>
      <c r="E10" s="21"/>
      <c r="F10" s="21"/>
      <c r="G10" s="21"/>
      <c r="H10" s="23"/>
      <c r="I10" s="24">
        <v>26884897.96</v>
      </c>
      <c r="J10" s="24">
        <v>30234418.9</v>
      </c>
    </row>
    <row r="11" spans="1:10" ht="22.5" customHeight="1">
      <c r="A11" s="25"/>
      <c r="B11" s="27" t="s">
        <v>4</v>
      </c>
      <c r="C11" s="166" t="s">
        <v>22</v>
      </c>
      <c r="D11" s="166"/>
      <c r="E11" s="166"/>
      <c r="F11" s="166"/>
      <c r="G11" s="166"/>
      <c r="H11" s="23"/>
      <c r="I11" s="24">
        <v>-41847.03</v>
      </c>
      <c r="J11" s="24">
        <v>-335104.03</v>
      </c>
    </row>
    <row r="12" spans="1:10" ht="15.75" customHeight="1">
      <c r="A12" s="25"/>
      <c r="B12" s="26" t="s">
        <v>5</v>
      </c>
      <c r="C12" s="21" t="s">
        <v>23</v>
      </c>
      <c r="D12" s="21"/>
      <c r="E12" s="21"/>
      <c r="F12" s="21"/>
      <c r="G12" s="21"/>
      <c r="H12" s="23"/>
      <c r="I12" s="24">
        <v>0</v>
      </c>
      <c r="J12" s="24">
        <v>0</v>
      </c>
    </row>
    <row r="13" spans="1:10" ht="15.75" customHeight="1">
      <c r="A13" s="25"/>
      <c r="B13" s="26" t="s">
        <v>6</v>
      </c>
      <c r="C13" s="21" t="s">
        <v>24</v>
      </c>
      <c r="D13" s="21"/>
      <c r="E13" s="21"/>
      <c r="F13" s="21"/>
      <c r="G13" s="21"/>
      <c r="H13" s="23"/>
      <c r="I13" s="24">
        <v>1017.54</v>
      </c>
      <c r="J13" s="24">
        <v>6475.2</v>
      </c>
    </row>
    <row r="14" spans="1:10" ht="15.75" customHeight="1">
      <c r="A14" s="28" t="s">
        <v>11</v>
      </c>
      <c r="B14" s="29" t="s">
        <v>25</v>
      </c>
      <c r="C14" s="29"/>
      <c r="D14" s="29"/>
      <c r="E14" s="21"/>
      <c r="F14" s="29"/>
      <c r="G14" s="29"/>
      <c r="H14" s="30"/>
      <c r="I14" s="31">
        <f>SUM(I15:I23)-I19</f>
        <v>25630397.639999997</v>
      </c>
      <c r="J14" s="31">
        <f>SUM(J15:J23)-J19</f>
        <v>28370406.42</v>
      </c>
    </row>
    <row r="15" spans="1:10" ht="15.75" customHeight="1">
      <c r="A15" s="20"/>
      <c r="B15" s="26" t="s">
        <v>3</v>
      </c>
      <c r="C15" s="21" t="s">
        <v>26</v>
      </c>
      <c r="D15" s="21"/>
      <c r="E15" s="21"/>
      <c r="F15" s="21"/>
      <c r="G15" s="21"/>
      <c r="H15" s="23"/>
      <c r="I15" s="24">
        <v>850048.54</v>
      </c>
      <c r="J15" s="24">
        <v>1113675.82</v>
      </c>
    </row>
    <row r="16" spans="1:10" ht="15.75" customHeight="1">
      <c r="A16" s="20"/>
      <c r="B16" s="26" t="s">
        <v>4</v>
      </c>
      <c r="C16" s="21" t="s">
        <v>27</v>
      </c>
      <c r="D16" s="21"/>
      <c r="E16" s="21"/>
      <c r="F16" s="21"/>
      <c r="G16" s="21"/>
      <c r="H16" s="23"/>
      <c r="I16" s="24">
        <v>5760783.05</v>
      </c>
      <c r="J16" s="24">
        <v>6802552.9</v>
      </c>
    </row>
    <row r="17" spans="1:10" ht="15.75" customHeight="1">
      <c r="A17" s="20"/>
      <c r="B17" s="26" t="s">
        <v>5</v>
      </c>
      <c r="C17" s="21" t="s">
        <v>28</v>
      </c>
      <c r="D17" s="21"/>
      <c r="E17" s="21"/>
      <c r="F17" s="21"/>
      <c r="G17" s="21"/>
      <c r="H17" s="23"/>
      <c r="I17" s="24">
        <v>10622582.43</v>
      </c>
      <c r="J17" s="24">
        <v>11677703.74</v>
      </c>
    </row>
    <row r="18" spans="1:10" ht="15.75" customHeight="1">
      <c r="A18" s="20"/>
      <c r="B18" s="26" t="s">
        <v>6</v>
      </c>
      <c r="C18" s="21" t="s">
        <v>29</v>
      </c>
      <c r="D18" s="21"/>
      <c r="E18" s="21"/>
      <c r="F18" s="21"/>
      <c r="G18" s="21"/>
      <c r="H18" s="23"/>
      <c r="I18" s="24">
        <v>89227.3</v>
      </c>
      <c r="J18" s="24">
        <v>94903.06</v>
      </c>
    </row>
    <row r="19" spans="1:10" ht="15.75" customHeight="1">
      <c r="A19" s="20"/>
      <c r="B19" s="26"/>
      <c r="C19" s="21" t="s">
        <v>30</v>
      </c>
      <c r="D19" s="21"/>
      <c r="E19" s="21"/>
      <c r="F19" s="21"/>
      <c r="G19" s="21"/>
      <c r="H19" s="23"/>
      <c r="I19" s="24">
        <v>0</v>
      </c>
      <c r="J19" s="24">
        <v>0</v>
      </c>
    </row>
    <row r="20" spans="1:10" ht="15.75" customHeight="1">
      <c r="A20" s="20"/>
      <c r="B20" s="26" t="s">
        <v>7</v>
      </c>
      <c r="C20" s="21" t="s">
        <v>31</v>
      </c>
      <c r="D20" s="21"/>
      <c r="E20" s="21"/>
      <c r="F20" s="21"/>
      <c r="G20" s="21"/>
      <c r="H20" s="23"/>
      <c r="I20" s="24">
        <v>6763636.34</v>
      </c>
      <c r="J20" s="24">
        <v>6769030.48</v>
      </c>
    </row>
    <row r="21" spans="1:10" ht="15.75" customHeight="1">
      <c r="A21" s="20"/>
      <c r="B21" s="26" t="s">
        <v>8</v>
      </c>
      <c r="C21" s="21" t="s">
        <v>32</v>
      </c>
      <c r="D21" s="21"/>
      <c r="E21" s="21"/>
      <c r="F21" s="21"/>
      <c r="G21" s="21"/>
      <c r="H21" s="23"/>
      <c r="I21" s="24">
        <v>1218383.74</v>
      </c>
      <c r="J21" s="24">
        <v>1335758.57</v>
      </c>
    </row>
    <row r="22" spans="1:10" ht="15.75" customHeight="1">
      <c r="A22" s="20"/>
      <c r="B22" s="26" t="s">
        <v>9</v>
      </c>
      <c r="C22" s="21" t="s">
        <v>33</v>
      </c>
      <c r="D22" s="21"/>
      <c r="E22" s="21"/>
      <c r="F22" s="21"/>
      <c r="G22" s="21"/>
      <c r="H22" s="23"/>
      <c r="I22" s="24">
        <v>325736.24</v>
      </c>
      <c r="J22" s="24">
        <v>576781.85</v>
      </c>
    </row>
    <row r="23" spans="1:10" ht="15.75" customHeight="1">
      <c r="A23" s="20"/>
      <c r="B23" s="26" t="s">
        <v>10</v>
      </c>
      <c r="C23" s="21" t="s">
        <v>34</v>
      </c>
      <c r="D23" s="21"/>
      <c r="E23" s="21"/>
      <c r="F23" s="21"/>
      <c r="G23" s="21"/>
      <c r="H23" s="23"/>
      <c r="I23" s="24">
        <v>0</v>
      </c>
      <c r="J23" s="24">
        <v>0</v>
      </c>
    </row>
    <row r="24" spans="1:10" ht="15.75" customHeight="1">
      <c r="A24" s="28" t="s">
        <v>35</v>
      </c>
      <c r="B24" s="29" t="s">
        <v>36</v>
      </c>
      <c r="C24" s="29"/>
      <c r="D24" s="29"/>
      <c r="E24" s="21"/>
      <c r="F24" s="29"/>
      <c r="G24" s="29"/>
      <c r="H24" s="30"/>
      <c r="I24" s="31">
        <f>I8-I14</f>
        <v>1213670.830000002</v>
      </c>
      <c r="J24" s="31">
        <f>J8-J14</f>
        <v>1535383.6499999948</v>
      </c>
    </row>
    <row r="25" spans="1:10" ht="15.75" customHeight="1">
      <c r="A25" s="28" t="s">
        <v>37</v>
      </c>
      <c r="B25" s="29" t="s">
        <v>38</v>
      </c>
      <c r="C25" s="29"/>
      <c r="D25" s="29"/>
      <c r="E25" s="21"/>
      <c r="F25" s="29"/>
      <c r="G25" s="29"/>
      <c r="H25" s="30"/>
      <c r="I25" s="31">
        <f>SUM(I26:I28)</f>
        <v>666975.18</v>
      </c>
      <c r="J25" s="31">
        <f>SUM(J26:J28)</f>
        <v>712642.25</v>
      </c>
    </row>
    <row r="26" spans="1:10" ht="15.75" customHeight="1">
      <c r="A26" s="20"/>
      <c r="B26" s="26" t="s">
        <v>3</v>
      </c>
      <c r="C26" s="21" t="s">
        <v>39</v>
      </c>
      <c r="D26" s="21"/>
      <c r="E26" s="21"/>
      <c r="F26" s="21"/>
      <c r="G26" s="21"/>
      <c r="H26" s="23"/>
      <c r="I26" s="24">
        <v>900</v>
      </c>
      <c r="J26" s="24">
        <v>0</v>
      </c>
    </row>
    <row r="27" spans="1:10" ht="15.75" customHeight="1">
      <c r="A27" s="20"/>
      <c r="B27" s="26" t="s">
        <v>4</v>
      </c>
      <c r="C27" s="21" t="s">
        <v>40</v>
      </c>
      <c r="D27" s="21"/>
      <c r="E27" s="21"/>
      <c r="F27" s="21"/>
      <c r="G27" s="21"/>
      <c r="H27" s="23"/>
      <c r="I27" s="24">
        <v>20291.27</v>
      </c>
      <c r="J27" s="24">
        <v>30520.33</v>
      </c>
    </row>
    <row r="28" spans="1:10" ht="15.75" customHeight="1">
      <c r="A28" s="20"/>
      <c r="B28" s="26" t="s">
        <v>5</v>
      </c>
      <c r="C28" s="21" t="s">
        <v>41</v>
      </c>
      <c r="D28" s="21"/>
      <c r="E28" s="21"/>
      <c r="F28" s="21"/>
      <c r="G28" s="21"/>
      <c r="H28" s="23"/>
      <c r="I28" s="24">
        <v>645783.91</v>
      </c>
      <c r="J28" s="24">
        <v>682121.92</v>
      </c>
    </row>
    <row r="29" spans="1:10" ht="15.75" customHeight="1">
      <c r="A29" s="28" t="s">
        <v>42</v>
      </c>
      <c r="B29" s="29" t="s">
        <v>43</v>
      </c>
      <c r="C29" s="29"/>
      <c r="D29" s="29"/>
      <c r="E29" s="21"/>
      <c r="F29" s="29"/>
      <c r="G29" s="29"/>
      <c r="H29" s="30"/>
      <c r="I29" s="31">
        <f>SUM(I30:I32)</f>
        <v>25158.65</v>
      </c>
      <c r="J29" s="31">
        <f>SUM(J30:J32)</f>
        <v>24414.260000000002</v>
      </c>
    </row>
    <row r="30" spans="1:10" ht="15.75" customHeight="1">
      <c r="A30" s="20"/>
      <c r="B30" s="26" t="s">
        <v>3</v>
      </c>
      <c r="C30" s="21" t="s">
        <v>44</v>
      </c>
      <c r="D30" s="21"/>
      <c r="E30" s="21"/>
      <c r="F30" s="21"/>
      <c r="G30" s="21"/>
      <c r="H30" s="23"/>
      <c r="I30" s="24">
        <v>0</v>
      </c>
      <c r="J30" s="24">
        <v>0</v>
      </c>
    </row>
    <row r="31" spans="1:10" ht="15.75" customHeight="1">
      <c r="A31" s="20"/>
      <c r="B31" s="26" t="s">
        <v>4</v>
      </c>
      <c r="C31" s="21" t="s">
        <v>45</v>
      </c>
      <c r="D31" s="21"/>
      <c r="E31" s="21"/>
      <c r="F31" s="21"/>
      <c r="G31" s="21"/>
      <c r="H31" s="23"/>
      <c r="I31" s="24">
        <v>11610.49</v>
      </c>
      <c r="J31" s="24">
        <v>17618.74</v>
      </c>
    </row>
    <row r="32" spans="1:10" ht="15.75" customHeight="1">
      <c r="A32" s="20"/>
      <c r="B32" s="26" t="s">
        <v>5</v>
      </c>
      <c r="C32" s="21" t="s">
        <v>46</v>
      </c>
      <c r="D32" s="21"/>
      <c r="E32" s="21"/>
      <c r="F32" s="21"/>
      <c r="G32" s="21"/>
      <c r="H32" s="23"/>
      <c r="I32" s="24">
        <v>13548.16</v>
      </c>
      <c r="J32" s="24">
        <v>6795.52</v>
      </c>
    </row>
    <row r="33" spans="1:10" ht="15.75" customHeight="1">
      <c r="A33" s="28" t="s">
        <v>47</v>
      </c>
      <c r="B33" s="29" t="s">
        <v>48</v>
      </c>
      <c r="C33" s="29"/>
      <c r="D33" s="29"/>
      <c r="E33" s="21"/>
      <c r="F33" s="29"/>
      <c r="G33" s="29"/>
      <c r="H33" s="30"/>
      <c r="I33" s="31">
        <f>I24+I25-I29</f>
        <v>1855487.3600000022</v>
      </c>
      <c r="J33" s="31">
        <f>J24+J25-J29</f>
        <v>2223611.639999995</v>
      </c>
    </row>
    <row r="34" spans="1:10" ht="15.75" customHeight="1">
      <c r="A34" s="28" t="s">
        <v>49</v>
      </c>
      <c r="B34" s="29" t="s">
        <v>50</v>
      </c>
      <c r="C34" s="29"/>
      <c r="D34" s="29"/>
      <c r="E34" s="21"/>
      <c r="F34" s="29"/>
      <c r="G34" s="29"/>
      <c r="H34" s="30"/>
      <c r="I34" s="31">
        <f>SUM(I35:I41)</f>
        <v>19694.8</v>
      </c>
      <c r="J34" s="31">
        <f>SUM(J35:J41)</f>
        <v>42007.85</v>
      </c>
    </row>
    <row r="35" spans="1:10" ht="15.75" customHeight="1">
      <c r="A35" s="20"/>
      <c r="B35" s="26" t="s">
        <v>3</v>
      </c>
      <c r="C35" s="21" t="s">
        <v>51</v>
      </c>
      <c r="D35" s="21"/>
      <c r="E35" s="21"/>
      <c r="F35" s="21"/>
      <c r="G35" s="21"/>
      <c r="H35" s="23"/>
      <c r="I35" s="24">
        <v>0</v>
      </c>
      <c r="J35" s="24">
        <v>0</v>
      </c>
    </row>
    <row r="36" spans="1:10" ht="15.75" customHeight="1">
      <c r="A36" s="20"/>
      <c r="B36" s="26"/>
      <c r="C36" s="21" t="s">
        <v>20</v>
      </c>
      <c r="D36" s="21"/>
      <c r="E36" s="21"/>
      <c r="F36" s="21"/>
      <c r="G36" s="21"/>
      <c r="H36" s="23"/>
      <c r="I36" s="24">
        <v>0</v>
      </c>
      <c r="J36" s="24">
        <v>0</v>
      </c>
    </row>
    <row r="37" spans="1:10" ht="15.75" customHeight="1">
      <c r="A37" s="20"/>
      <c r="B37" s="26" t="s">
        <v>4</v>
      </c>
      <c r="C37" s="21" t="s">
        <v>52</v>
      </c>
      <c r="D37" s="21"/>
      <c r="E37" s="21"/>
      <c r="F37" s="21"/>
      <c r="G37" s="21"/>
      <c r="H37" s="23"/>
      <c r="I37" s="24">
        <v>19636.29</v>
      </c>
      <c r="J37" s="24">
        <v>42007.85</v>
      </c>
    </row>
    <row r="38" spans="1:10" ht="15.75" customHeight="1">
      <c r="A38" s="20"/>
      <c r="B38" s="26"/>
      <c r="C38" s="21" t="s">
        <v>20</v>
      </c>
      <c r="D38" s="21"/>
      <c r="E38" s="21"/>
      <c r="F38" s="21"/>
      <c r="G38" s="21"/>
      <c r="H38" s="23"/>
      <c r="I38" s="24">
        <v>0</v>
      </c>
      <c r="J38" s="24">
        <v>0</v>
      </c>
    </row>
    <row r="39" spans="1:10" ht="15.75" customHeight="1">
      <c r="A39" s="20"/>
      <c r="B39" s="26" t="s">
        <v>5</v>
      </c>
      <c r="C39" s="21" t="s">
        <v>53</v>
      </c>
      <c r="D39" s="21"/>
      <c r="E39" s="21"/>
      <c r="F39" s="21"/>
      <c r="G39" s="21"/>
      <c r="H39" s="23"/>
      <c r="I39" s="24">
        <v>0</v>
      </c>
      <c r="J39" s="24">
        <v>0</v>
      </c>
    </row>
    <row r="40" spans="1:10" ht="15.75" customHeight="1">
      <c r="A40" s="20"/>
      <c r="B40" s="26" t="s">
        <v>6</v>
      </c>
      <c r="C40" s="21" t="s">
        <v>54</v>
      </c>
      <c r="D40" s="21"/>
      <c r="E40" s="21"/>
      <c r="F40" s="21"/>
      <c r="G40" s="21"/>
      <c r="H40" s="23"/>
      <c r="I40" s="24">
        <v>0</v>
      </c>
      <c r="J40" s="24">
        <v>0</v>
      </c>
    </row>
    <row r="41" spans="1:10" ht="15.75" customHeight="1">
      <c r="A41" s="20"/>
      <c r="B41" s="26" t="s">
        <v>7</v>
      </c>
      <c r="C41" s="21" t="s">
        <v>55</v>
      </c>
      <c r="D41" s="21"/>
      <c r="E41" s="21"/>
      <c r="F41" s="21"/>
      <c r="G41" s="21"/>
      <c r="H41" s="23"/>
      <c r="I41" s="24">
        <v>58.51</v>
      </c>
      <c r="J41" s="24">
        <v>0</v>
      </c>
    </row>
    <row r="42" spans="1:10" ht="15.75" customHeight="1">
      <c r="A42" s="28" t="s">
        <v>56</v>
      </c>
      <c r="B42" s="29" t="s">
        <v>57</v>
      </c>
      <c r="C42" s="29"/>
      <c r="D42" s="29"/>
      <c r="E42" s="21"/>
      <c r="F42" s="29"/>
      <c r="G42" s="29"/>
      <c r="H42" s="30"/>
      <c r="I42" s="31">
        <f>SUM(I43:I47)</f>
        <v>676.59</v>
      </c>
      <c r="J42" s="31">
        <f>SUM(J43:J47)</f>
        <v>5856.86</v>
      </c>
    </row>
    <row r="43" spans="1:10" ht="15.75" customHeight="1">
      <c r="A43" s="20"/>
      <c r="B43" s="26" t="s">
        <v>3</v>
      </c>
      <c r="C43" s="21" t="s">
        <v>52</v>
      </c>
      <c r="D43" s="21"/>
      <c r="E43" s="21"/>
      <c r="F43" s="21"/>
      <c r="G43" s="21"/>
      <c r="H43" s="23"/>
      <c r="I43" s="24">
        <v>106.59</v>
      </c>
      <c r="J43" s="24">
        <v>5410.86</v>
      </c>
    </row>
    <row r="44" spans="1:10" ht="15.75" customHeight="1">
      <c r="A44" s="20"/>
      <c r="B44" s="26"/>
      <c r="C44" s="21" t="s">
        <v>58</v>
      </c>
      <c r="D44" s="21"/>
      <c r="E44" s="21"/>
      <c r="F44" s="21"/>
      <c r="G44" s="21"/>
      <c r="H44" s="23"/>
      <c r="I44" s="24">
        <v>0</v>
      </c>
      <c r="J44" s="24">
        <v>0</v>
      </c>
    </row>
    <row r="45" spans="1:10" ht="15.75" customHeight="1">
      <c r="A45" s="20"/>
      <c r="B45" s="26" t="s">
        <v>4</v>
      </c>
      <c r="C45" s="21" t="s">
        <v>59</v>
      </c>
      <c r="D45" s="21"/>
      <c r="E45" s="21"/>
      <c r="F45" s="21"/>
      <c r="G45" s="21"/>
      <c r="H45" s="23"/>
      <c r="I45" s="24">
        <v>0</v>
      </c>
      <c r="J45" s="24">
        <v>0</v>
      </c>
    </row>
    <row r="46" spans="1:10" ht="15.75" customHeight="1">
      <c r="A46" s="20"/>
      <c r="B46" s="26" t="s">
        <v>5</v>
      </c>
      <c r="C46" s="21" t="s">
        <v>54</v>
      </c>
      <c r="D46" s="21"/>
      <c r="E46" s="21"/>
      <c r="F46" s="21"/>
      <c r="G46" s="21"/>
      <c r="H46" s="23"/>
      <c r="I46" s="24">
        <v>570</v>
      </c>
      <c r="J46" s="24">
        <v>446</v>
      </c>
    </row>
    <row r="47" spans="1:10" ht="15.75" customHeight="1">
      <c r="A47" s="20"/>
      <c r="B47" s="26" t="s">
        <v>6</v>
      </c>
      <c r="C47" s="21" t="s">
        <v>55</v>
      </c>
      <c r="D47" s="21"/>
      <c r="E47" s="21"/>
      <c r="F47" s="21"/>
      <c r="G47" s="21"/>
      <c r="H47" s="23"/>
      <c r="I47" s="24">
        <v>0</v>
      </c>
      <c r="J47" s="24">
        <v>0</v>
      </c>
    </row>
    <row r="48" spans="1:10" ht="15.75" customHeight="1">
      <c r="A48" s="28" t="s">
        <v>3</v>
      </c>
      <c r="B48" s="29" t="s">
        <v>60</v>
      </c>
      <c r="C48" s="29"/>
      <c r="D48" s="29"/>
      <c r="E48" s="21"/>
      <c r="F48" s="29"/>
      <c r="G48" s="29"/>
      <c r="H48" s="30"/>
      <c r="I48" s="31">
        <f>I33+I34-I42</f>
        <v>1874505.5700000022</v>
      </c>
      <c r="J48" s="31">
        <f>J33+J34-J42</f>
        <v>2259762.629999995</v>
      </c>
    </row>
    <row r="49" spans="1:10" ht="15.75" customHeight="1">
      <c r="A49" s="28" t="s">
        <v>61</v>
      </c>
      <c r="B49" s="29" t="s">
        <v>62</v>
      </c>
      <c r="C49" s="29"/>
      <c r="D49" s="29"/>
      <c r="E49" s="21"/>
      <c r="F49" s="29"/>
      <c r="G49" s="29"/>
      <c r="H49" s="30"/>
      <c r="I49" s="32">
        <f>SUM(I50-I51)</f>
        <v>0</v>
      </c>
      <c r="J49" s="32">
        <f>SUM(J50-J51)</f>
        <v>0</v>
      </c>
    </row>
    <row r="50" spans="1:10" ht="15.75" customHeight="1">
      <c r="A50" s="20"/>
      <c r="B50" s="26" t="s">
        <v>3</v>
      </c>
      <c r="C50" s="21" t="s">
        <v>63</v>
      </c>
      <c r="D50" s="21"/>
      <c r="E50" s="21"/>
      <c r="F50" s="21"/>
      <c r="G50" s="21"/>
      <c r="H50" s="23"/>
      <c r="I50" s="24">
        <v>0</v>
      </c>
      <c r="J50" s="24">
        <v>0</v>
      </c>
    </row>
    <row r="51" spans="1:10" ht="15.75" customHeight="1">
      <c r="A51" s="20"/>
      <c r="B51" s="26" t="s">
        <v>4</v>
      </c>
      <c r="C51" s="21" t="s">
        <v>64</v>
      </c>
      <c r="D51" s="21"/>
      <c r="E51" s="21"/>
      <c r="F51" s="21"/>
      <c r="G51" s="21"/>
      <c r="H51" s="23"/>
      <c r="I51" s="24">
        <v>0</v>
      </c>
      <c r="J51" s="24">
        <v>0</v>
      </c>
    </row>
    <row r="52" spans="1:10" ht="15.75" customHeight="1">
      <c r="A52" s="28" t="s">
        <v>65</v>
      </c>
      <c r="B52" s="29" t="s">
        <v>66</v>
      </c>
      <c r="C52" s="29"/>
      <c r="D52" s="29"/>
      <c r="E52" s="21"/>
      <c r="F52" s="29"/>
      <c r="G52" s="29"/>
      <c r="H52" s="30"/>
      <c r="I52" s="31">
        <f>SUM(I48:I49)</f>
        <v>1874505.5700000022</v>
      </c>
      <c r="J52" s="31">
        <f>SUM(J48:J49)</f>
        <v>2259762.629999995</v>
      </c>
    </row>
    <row r="53" spans="1:10" ht="15.75" customHeight="1">
      <c r="A53" s="28" t="s">
        <v>67</v>
      </c>
      <c r="B53" s="29" t="s">
        <v>68</v>
      </c>
      <c r="C53" s="29"/>
      <c r="D53" s="29"/>
      <c r="E53" s="21"/>
      <c r="F53" s="29"/>
      <c r="G53" s="29"/>
      <c r="H53" s="30"/>
      <c r="I53" s="31">
        <v>366824</v>
      </c>
      <c r="J53" s="31">
        <v>448337</v>
      </c>
    </row>
    <row r="54" spans="1:10" ht="15.75" customHeight="1">
      <c r="A54" s="28" t="s">
        <v>69</v>
      </c>
      <c r="B54" s="29" t="s">
        <v>70</v>
      </c>
      <c r="C54" s="29"/>
      <c r="D54" s="29"/>
      <c r="E54" s="21"/>
      <c r="F54" s="29"/>
      <c r="G54" s="29"/>
      <c r="H54" s="30"/>
      <c r="I54" s="24">
        <v>0</v>
      </c>
      <c r="J54" s="24">
        <v>0</v>
      </c>
    </row>
    <row r="55" spans="1:10" ht="15.75" customHeight="1" thickBot="1">
      <c r="A55" s="33" t="s">
        <v>71</v>
      </c>
      <c r="B55" s="34" t="s">
        <v>72</v>
      </c>
      <c r="C55" s="34"/>
      <c r="D55" s="34"/>
      <c r="E55" s="35"/>
      <c r="F55" s="34"/>
      <c r="G55" s="34"/>
      <c r="H55" s="36"/>
      <c r="I55" s="37">
        <f>I52-I53</f>
        <v>1507681.5700000022</v>
      </c>
      <c r="J55" s="37">
        <f>J52-J53</f>
        <v>1811425.6299999952</v>
      </c>
    </row>
    <row r="56" spans="1:10" s="5" customFormat="1" ht="15.75" customHeight="1">
      <c r="A56" s="38"/>
      <c r="B56" s="39"/>
      <c r="C56" s="39"/>
      <c r="D56" s="39"/>
      <c r="E56" s="3"/>
      <c r="F56" s="39"/>
      <c r="G56" s="39"/>
      <c r="H56" s="39"/>
      <c r="I56" s="3"/>
      <c r="J56" s="3"/>
    </row>
    <row r="57" spans="1:8" s="5" customFormat="1" ht="15.75" customHeight="1">
      <c r="A57" s="40"/>
      <c r="B57" s="41"/>
      <c r="C57" s="42"/>
      <c r="D57" s="41"/>
      <c r="F57" s="41"/>
      <c r="G57" s="41"/>
      <c r="H57" s="41"/>
    </row>
    <row r="58" spans="1:8" s="5" customFormat="1" ht="15.75" customHeight="1">
      <c r="A58" s="40"/>
      <c r="B58" s="41"/>
      <c r="C58" s="41"/>
      <c r="D58" s="41"/>
      <c r="F58" s="41"/>
      <c r="G58" s="41"/>
      <c r="H58" s="41"/>
    </row>
    <row r="59" spans="1:10" ht="15.75" customHeight="1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ht="15.75" customHeight="1">
      <c r="A60" s="5"/>
      <c r="B60" s="43" t="s">
        <v>76</v>
      </c>
      <c r="C60" s="43"/>
      <c r="D60" s="43"/>
      <c r="E60" s="5"/>
      <c r="F60" s="5"/>
      <c r="G60" s="5"/>
      <c r="H60" s="5"/>
      <c r="I60" s="5"/>
      <c r="J60" s="5"/>
    </row>
    <row r="61" spans="1:10" ht="24" customHeight="1">
      <c r="A61" s="5"/>
      <c r="B61" s="167" t="s">
        <v>73</v>
      </c>
      <c r="C61" s="167"/>
      <c r="D61" s="167"/>
      <c r="E61" s="44"/>
      <c r="F61" s="168" t="s">
        <v>75</v>
      </c>
      <c r="G61" s="168"/>
      <c r="H61" s="45"/>
      <c r="I61" s="168" t="s">
        <v>74</v>
      </c>
      <c r="J61" s="46"/>
    </row>
    <row r="62" spans="1:10" ht="15.75" customHeight="1">
      <c r="A62" s="5"/>
      <c r="B62" s="5"/>
      <c r="C62" s="5"/>
      <c r="D62" s="5"/>
      <c r="E62" s="5"/>
      <c r="F62" s="46"/>
      <c r="G62" s="47"/>
      <c r="H62" s="45"/>
      <c r="I62" s="169"/>
      <c r="J62" s="46"/>
    </row>
    <row r="63" spans="1:10" ht="15.75" customHeight="1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ht="15.75" customHeight="1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ht="15.75" customHeight="1"/>
  </sheetData>
  <sheetProtection/>
  <mergeCells count="12">
    <mergeCell ref="A4:E4"/>
    <mergeCell ref="A1:E1"/>
    <mergeCell ref="A2:E2"/>
    <mergeCell ref="F2:J2"/>
    <mergeCell ref="A3:E3"/>
    <mergeCell ref="F3:J3"/>
    <mergeCell ref="A5:H6"/>
    <mergeCell ref="I5:J5"/>
    <mergeCell ref="C11:G11"/>
    <mergeCell ref="B61:D61"/>
    <mergeCell ref="F61:G61"/>
    <mergeCell ref="I61:I62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geOrder="overThenDown" paperSize="9" scale="71" r:id="rId1"/>
  <rowBreaks count="2" manualBreakCount="2">
    <brk id="47" max="12" man="1"/>
    <brk id="63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Leszek S.</dc:creator>
  <cp:keywords/>
  <dc:description/>
  <cp:lastModifiedBy>Irena Kubiak</cp:lastModifiedBy>
  <cp:lastPrinted>2013-04-03T07:48:21Z</cp:lastPrinted>
  <dcterms:created xsi:type="dcterms:W3CDTF">2011-05-06T08:05:30Z</dcterms:created>
  <dcterms:modified xsi:type="dcterms:W3CDTF">2013-09-13T08:11:17Z</dcterms:modified>
  <cp:category/>
  <cp:version/>
  <cp:contentType/>
  <cp:contentStatus/>
</cp:coreProperties>
</file>