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755" windowHeight="7935" activeTab="0"/>
  </bookViews>
  <sheets>
    <sheet name="4" sheetId="1" r:id="rId1"/>
  </sheets>
  <definedNames>
    <definedName name="_xlnm.Print_Area" localSheetId="0">'4'!$A$1:$H$207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 xml:space="preserve">Wpisać rok zaciągnięcia kredytu
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Esz: </t>
        </r>
        <r>
          <rPr>
            <sz val="8"/>
            <rFont val="Tahoma"/>
            <family val="2"/>
          </rPr>
          <t>Wpisz kwotę kredytu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 ESz: </t>
        </r>
        <r>
          <rPr>
            <sz val="8"/>
            <rFont val="Tahoma"/>
            <family val="2"/>
          </rPr>
          <t>Wpisz ilość rat</t>
        </r>
      </text>
    </comment>
    <comment ref="L12" authorId="0">
      <text>
        <r>
          <rPr>
            <b/>
            <sz val="8"/>
            <rFont val="Tahoma"/>
            <family val="2"/>
          </rPr>
          <t>ESz : WIBOR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ESz : </t>
        </r>
        <r>
          <rPr>
            <sz val="8"/>
            <rFont val="Tahoma"/>
            <family val="2"/>
          </rPr>
          <t xml:space="preserve">miesiąc pierwszej raty (liczba arabska)
</t>
        </r>
      </text>
    </comment>
    <comment ref="N12" authorId="0">
      <text>
        <r>
          <rPr>
            <b/>
            <sz val="8"/>
            <rFont val="Tahoma"/>
            <family val="2"/>
          </rPr>
          <t>ESz : Proponowana przez bank marża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<sst xmlns="http://schemas.openxmlformats.org/spreadsheetml/2006/main" count="29" uniqueCount="29">
  <si>
    <t>Tabela dla celów obliczenia</t>
  </si>
  <si>
    <t>całkowitych kosztów spłaty oprocentowania kredytu (Ko)</t>
  </si>
  <si>
    <t>Sposób obliczenia odsetek</t>
  </si>
  <si>
    <t>saldo kredytu x (WIBOR 1M+mz)% x rzeczywista liczba dni w okresie odsetkowym</t>
  </si>
  <si>
    <t>Odsetki =</t>
  </si>
  <si>
    <t>365*</t>
  </si>
  <si>
    <t>Kwota kredytu</t>
  </si>
  <si>
    <t>w złotych</t>
  </si>
  <si>
    <t xml:space="preserve">ilość rat </t>
  </si>
  <si>
    <t>Saldo kredytu</t>
  </si>
  <si>
    <t>Ilość dni</t>
  </si>
  <si>
    <t>WIBOR 1M</t>
  </si>
  <si>
    <r>
      <t>m</t>
    </r>
    <r>
      <rPr>
        <b/>
        <vertAlign val="subscript"/>
        <sz val="10"/>
        <rFont val="Arial"/>
        <family val="2"/>
      </rPr>
      <t>z</t>
    </r>
    <r>
      <rPr>
        <b/>
        <sz val="10"/>
        <rFont val="Arial"/>
        <family val="2"/>
      </rPr>
      <t xml:space="preserve">            </t>
    </r>
  </si>
  <si>
    <r>
      <t>K</t>
    </r>
    <r>
      <rPr>
        <b/>
        <vertAlign val="subscript"/>
        <sz val="10"/>
        <rFont val="Arial"/>
        <family val="2"/>
      </rPr>
      <t>o</t>
    </r>
  </si>
  <si>
    <t>rata miesięczna</t>
  </si>
  <si>
    <t>marża</t>
  </si>
  <si>
    <t xml:space="preserve">m-c pierwszej raty </t>
  </si>
  <si>
    <t>,</t>
  </si>
  <si>
    <t>* rok przestępny 366 dni</t>
  </si>
  <si>
    <t>UWAGA: terminy uruchomienia transz kredytu przyjęto tylko dla celów obliczeniowych</t>
  </si>
  <si>
    <t>miesiąc</t>
  </si>
  <si>
    <t>Nr raty</t>
  </si>
  <si>
    <t>WIBOR 1M (30.08.2013)</t>
  </si>
  <si>
    <t>Załacznik 4 - poprawiony</t>
  </si>
  <si>
    <t>Dla celów obliczenia kosztu kredytu przyjęto założenia:</t>
  </si>
  <si>
    <t>- uruchomienie kredytu - listopad 2013 r.</t>
  </si>
  <si>
    <t>- spłata pierwszej raty 31.01.2013 r.</t>
  </si>
  <si>
    <t>- raty równe w kwocie 16.667,00 zł</t>
  </si>
  <si>
    <t>UWAGA - BANK WPISUJE WYŁACZNIE MARŻĘ (N12)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</si>
</sst>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b/>
      <sz val="10"/>
      <color rgb="FFFFFF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50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0" fontId="2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top"/>
    </xf>
    <xf numFmtId="4" fontId="51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4" fontId="50" fillId="0" borderId="12" xfId="0" applyNumberFormat="1" applyFon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 quotePrefix="1">
      <alignment/>
    </xf>
    <xf numFmtId="4" fontId="0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52" fillId="0" borderId="0" xfId="0" applyNumberFormat="1" applyFont="1" applyAlignment="1">
      <alignment/>
    </xf>
    <xf numFmtId="4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horizontal="center"/>
    </xf>
    <xf numFmtId="3" fontId="52" fillId="0" borderId="0" xfId="0" applyNumberFormat="1" applyFont="1" applyAlignment="1">
      <alignment/>
    </xf>
    <xf numFmtId="3" fontId="52" fillId="0" borderId="0" xfId="0" applyNumberFormat="1" applyFont="1" applyFill="1" applyAlignment="1">
      <alignment/>
    </xf>
    <xf numFmtId="4" fontId="53" fillId="0" borderId="0" xfId="0" applyNumberFormat="1" applyFont="1" applyAlignment="1">
      <alignment vertical="top"/>
    </xf>
    <xf numFmtId="4" fontId="52" fillId="0" borderId="0" xfId="0" applyNumberFormat="1" applyFont="1" applyAlignment="1">
      <alignment horizontal="right"/>
    </xf>
    <xf numFmtId="10" fontId="52" fillId="0" borderId="0" xfId="0" applyNumberFormat="1" applyFont="1" applyAlignment="1">
      <alignment/>
    </xf>
    <xf numFmtId="4" fontId="52" fillId="33" borderId="0" xfId="0" applyNumberFormat="1" applyFont="1" applyFill="1" applyAlignment="1" applyProtection="1">
      <alignment/>
      <protection locked="0"/>
    </xf>
    <xf numFmtId="3" fontId="52" fillId="33" borderId="0" xfId="0" applyNumberFormat="1" applyFont="1" applyFill="1" applyAlignment="1" applyProtection="1">
      <alignment/>
      <protection locked="0"/>
    </xf>
    <xf numFmtId="10" fontId="52" fillId="33" borderId="0" xfId="0" applyNumberFormat="1" applyFont="1" applyFill="1" applyAlignment="1" applyProtection="1">
      <alignment horizontal="center"/>
      <protection locked="0"/>
    </xf>
    <xf numFmtId="3" fontId="52" fillId="33" borderId="0" xfId="0" applyNumberFormat="1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ill="1" applyBorder="1" applyAlignment="1" applyProtection="1">
      <alignment horizontal="center"/>
      <protection locked="0"/>
    </xf>
    <xf numFmtId="3" fontId="0" fillId="0" borderId="12" xfId="0" applyNumberFormat="1" applyBorder="1" applyAlignment="1">
      <alignment horizontal="center"/>
    </xf>
    <xf numFmtId="3" fontId="0" fillId="0" borderId="15" xfId="0" applyNumberFormat="1" applyFill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 horizontal="center"/>
    </xf>
    <xf numFmtId="4" fontId="51" fillId="0" borderId="0" xfId="0" applyNumberFormat="1" applyFont="1" applyAlignment="1">
      <alignment/>
    </xf>
    <xf numFmtId="4" fontId="53" fillId="0" borderId="0" xfId="0" applyNumberFormat="1" applyFont="1" applyAlignment="1">
      <alignment/>
    </xf>
    <xf numFmtId="3" fontId="53" fillId="0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4" fontId="54" fillId="0" borderId="0" xfId="0" applyNumberFormat="1" applyFont="1" applyAlignment="1">
      <alignment/>
    </xf>
    <xf numFmtId="10" fontId="52" fillId="34" borderId="0" xfId="0" applyNumberFormat="1" applyFont="1" applyFill="1" applyAlignment="1" applyProtection="1">
      <alignment horizontal="center"/>
      <protection locked="0"/>
    </xf>
    <xf numFmtId="0" fontId="50" fillId="0" borderId="0" xfId="0" applyFont="1" applyBorder="1" applyAlignment="1">
      <alignment horizontal="left"/>
    </xf>
    <xf numFmtId="4" fontId="55" fillId="34" borderId="0" xfId="0" applyNumberFormat="1" applyFont="1" applyFill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49" fontId="0" fillId="0" borderId="0" xfId="0" applyNumberFormat="1" applyAlignment="1">
      <alignment/>
    </xf>
    <xf numFmtId="4" fontId="0" fillId="34" borderId="0" xfId="0" applyNumberFormat="1" applyFill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>
      <alignment/>
    </xf>
    <xf numFmtId="4" fontId="55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0"/>
  <sheetViews>
    <sheetView tabSelected="1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1" width="5.8515625" style="0" customWidth="1"/>
    <col min="2" max="2" width="6.28125" style="0" customWidth="1"/>
    <col min="3" max="3" width="7.00390625" style="1" customWidth="1"/>
    <col min="4" max="4" width="19.57421875" style="1" customWidth="1"/>
    <col min="5" max="5" width="7.28125" style="1" customWidth="1"/>
    <col min="6" max="7" width="20.140625" style="1" customWidth="1"/>
    <col min="8" max="8" width="21.421875" style="1" customWidth="1"/>
    <col min="9" max="9" width="11.7109375" style="4" hidden="1" customWidth="1"/>
    <col min="10" max="10" width="0.71875" style="4" hidden="1" customWidth="1"/>
    <col min="11" max="11" width="17.00390625" style="4" customWidth="1"/>
    <col min="12" max="12" width="11.7109375" style="4" bestFit="1" customWidth="1"/>
    <col min="13" max="16" width="9.140625" style="4" customWidth="1"/>
  </cols>
  <sheetData>
    <row r="1" spans="3:16" s="60" customFormat="1" ht="12.75">
      <c r="C1" s="61"/>
      <c r="D1" s="61"/>
      <c r="E1" s="61"/>
      <c r="F1" s="61"/>
      <c r="G1" s="61"/>
      <c r="H1" s="84" t="s">
        <v>23</v>
      </c>
      <c r="I1" s="63"/>
      <c r="J1" s="63"/>
      <c r="K1" s="83" t="s">
        <v>28</v>
      </c>
      <c r="L1" s="87"/>
      <c r="M1" s="87"/>
      <c r="N1" s="87"/>
      <c r="O1" s="63"/>
      <c r="P1" s="63"/>
    </row>
    <row r="2" spans="3:16" s="60" customFormat="1" ht="12.75">
      <c r="C2" s="62"/>
      <c r="D2" s="62"/>
      <c r="E2" s="62"/>
      <c r="F2" s="62"/>
      <c r="G2" s="61"/>
      <c r="H2" s="61"/>
      <c r="I2" s="63"/>
      <c r="J2" s="63"/>
      <c r="K2" s="88" t="s">
        <v>24</v>
      </c>
      <c r="L2" s="89"/>
      <c r="M2" s="89"/>
      <c r="N2" s="89"/>
      <c r="O2" s="63"/>
      <c r="P2" s="63"/>
    </row>
    <row r="3" spans="4:14" ht="12.75">
      <c r="D3" s="6"/>
      <c r="E3" s="2"/>
      <c r="F3" s="5" t="s">
        <v>0</v>
      </c>
      <c r="K3" s="90" t="s">
        <v>25</v>
      </c>
      <c r="L3" s="91"/>
      <c r="M3" s="91"/>
      <c r="N3" s="91"/>
    </row>
    <row r="4" spans="3:14" ht="12.75">
      <c r="C4" s="6"/>
      <c r="D4" s="6"/>
      <c r="E4" s="2" t="s">
        <v>1</v>
      </c>
      <c r="K4" s="90" t="s">
        <v>26</v>
      </c>
      <c r="L4" s="88"/>
      <c r="M4" s="88"/>
      <c r="N4" s="88"/>
    </row>
    <row r="5" spans="4:14" ht="12.75">
      <c r="D5" s="5" t="s">
        <v>2</v>
      </c>
      <c r="K5" s="90" t="s">
        <v>27</v>
      </c>
      <c r="L5" s="90"/>
      <c r="M5" s="90"/>
      <c r="N5" s="90"/>
    </row>
    <row r="6" spans="2:14" ht="12.75">
      <c r="B6" s="96" t="s">
        <v>4</v>
      </c>
      <c r="C6" s="96"/>
      <c r="D6" s="7" t="s">
        <v>3</v>
      </c>
      <c r="E6" s="68"/>
      <c r="F6" s="2"/>
      <c r="L6" s="86"/>
      <c r="M6" s="86"/>
      <c r="N6" s="86"/>
    </row>
    <row r="7" spans="2:14" ht="12.75">
      <c r="B7" s="96"/>
      <c r="C7" s="96"/>
      <c r="D7" s="79"/>
      <c r="E7" s="2" t="s">
        <v>5</v>
      </c>
      <c r="F7" s="2"/>
      <c r="G7" s="2"/>
      <c r="L7" s="86"/>
      <c r="M7" s="86"/>
      <c r="N7" s="86"/>
    </row>
    <row r="8" spans="10:15" ht="12.75">
      <c r="J8" s="8"/>
      <c r="K8" s="44" t="s">
        <v>6</v>
      </c>
      <c r="L8" s="52">
        <v>3000000</v>
      </c>
      <c r="M8" s="45"/>
      <c r="N8" s="46"/>
      <c r="O8" s="8"/>
    </row>
    <row r="9" spans="8:15" ht="12.75">
      <c r="H9" s="85" t="s">
        <v>7</v>
      </c>
      <c r="J9" s="8"/>
      <c r="K9" s="44" t="s">
        <v>8</v>
      </c>
      <c r="L9" s="53">
        <v>180</v>
      </c>
      <c r="M9" s="47"/>
      <c r="N9" s="48"/>
      <c r="O9" s="8"/>
    </row>
    <row r="10" spans="2:16" s="38" customFormat="1" ht="12.75" customHeight="1">
      <c r="B10" s="94" t="s">
        <v>21</v>
      </c>
      <c r="C10" s="97" t="s">
        <v>20</v>
      </c>
      <c r="D10" s="98" t="s">
        <v>9</v>
      </c>
      <c r="E10" s="98" t="s">
        <v>10</v>
      </c>
      <c r="F10" s="9" t="s">
        <v>11</v>
      </c>
      <c r="G10" s="10" t="s">
        <v>12</v>
      </c>
      <c r="H10" s="92" t="s">
        <v>13</v>
      </c>
      <c r="I10" s="41"/>
      <c r="J10" s="75"/>
      <c r="K10" s="76"/>
      <c r="L10" s="77"/>
      <c r="M10" s="78"/>
      <c r="N10" s="77"/>
      <c r="O10" s="75"/>
      <c r="P10" s="41"/>
    </row>
    <row r="11" spans="2:16" s="11" customFormat="1" ht="12.75" customHeight="1">
      <c r="B11" s="95"/>
      <c r="C11" s="97"/>
      <c r="D11" s="98"/>
      <c r="E11" s="98"/>
      <c r="F11" s="12">
        <f>L12</f>
        <v>0.0261</v>
      </c>
      <c r="G11" s="40">
        <f>N12</f>
        <v>0</v>
      </c>
      <c r="H11" s="93"/>
      <c r="I11" s="13"/>
      <c r="J11" s="14"/>
      <c r="K11" s="49" t="s">
        <v>14</v>
      </c>
      <c r="L11" s="49">
        <f>ROUND(L8/L9,0)</f>
        <v>16667</v>
      </c>
      <c r="M11" s="49"/>
      <c r="N11" s="49"/>
      <c r="O11" s="14"/>
      <c r="P11" s="13"/>
    </row>
    <row r="12" spans="1:15" ht="12.75" customHeight="1">
      <c r="A12" s="56">
        <v>2013</v>
      </c>
      <c r="B12" s="71">
        <f aca="true" t="shared" si="0" ref="B12:B23">I12</f>
        <v>0</v>
      </c>
      <c r="C12" s="65">
        <v>1</v>
      </c>
      <c r="D12" s="16">
        <f>IF(J12&gt;0,J12,0)</f>
        <v>0</v>
      </c>
      <c r="E12" s="15">
        <v>31</v>
      </c>
      <c r="F12" s="16">
        <f>ROUND((D12*$L$12*E12)/365,2)</f>
        <v>0</v>
      </c>
      <c r="G12" s="16">
        <f>ROUND((D12*$N$12*E12)/365,2)</f>
        <v>0</v>
      </c>
      <c r="H12" s="16">
        <f>F12+G12</f>
        <v>0</v>
      </c>
      <c r="I12" s="69">
        <f>IF(J12&gt;0,1,0)</f>
        <v>0</v>
      </c>
      <c r="J12" s="17">
        <f>IF(L13=1,L8,0)</f>
        <v>0</v>
      </c>
      <c r="K12" s="80" t="s">
        <v>22</v>
      </c>
      <c r="L12" s="54">
        <v>0.0261</v>
      </c>
      <c r="M12" s="50" t="s">
        <v>15</v>
      </c>
      <c r="N12" s="81"/>
      <c r="O12" s="8"/>
    </row>
    <row r="13" spans="2:15" ht="12.75">
      <c r="B13" s="71">
        <f t="shared" si="0"/>
        <v>0</v>
      </c>
      <c r="C13" s="65">
        <v>2</v>
      </c>
      <c r="D13" s="16">
        <f aca="true" t="shared" si="1" ref="D13:D22">IF(J13&gt;0,J13,0)</f>
        <v>0</v>
      </c>
      <c r="E13" s="57">
        <f>IF(A12=2012,29,IF(A12=2016,29,IF(A12=2020,29,IF(A12=2024,29,IF(A12=2028,29,IF(A12=2032,29,IF(A12=2036,29,IF(A12=2040,29,28))))))))</f>
        <v>28</v>
      </c>
      <c r="F13" s="19">
        <f>ROUND(IF(E13=29,((D13*$L$12*E13)/366),((D13*$L$12*E13)/365)),2)</f>
        <v>0</v>
      </c>
      <c r="G13" s="19">
        <f>ROUND(IF(E13=29,(D13*$N$12*E13)/366,(D13*$N$12*E13)/365),2)</f>
        <v>0</v>
      </c>
      <c r="H13" s="16">
        <f aca="true" t="shared" si="2" ref="H13:H76">F13+G13</f>
        <v>0</v>
      </c>
      <c r="I13" s="69">
        <f>IF(J13&gt;0,I12+1,0)</f>
        <v>0</v>
      </c>
      <c r="J13" s="17">
        <f>(IF(L13=2,L8,J12-$L$11))</f>
        <v>-16667</v>
      </c>
      <c r="K13" s="44" t="s">
        <v>16</v>
      </c>
      <c r="L13" s="55">
        <v>11</v>
      </c>
      <c r="M13" s="44"/>
      <c r="N13" s="44"/>
      <c r="O13" s="8"/>
    </row>
    <row r="14" spans="2:15" ht="12.75">
      <c r="B14" s="71">
        <f t="shared" si="0"/>
        <v>0</v>
      </c>
      <c r="C14" s="65">
        <f aca="true" t="shared" si="3" ref="C14:C77">C13+1</f>
        <v>3</v>
      </c>
      <c r="D14" s="16">
        <f t="shared" si="1"/>
        <v>0</v>
      </c>
      <c r="E14" s="18">
        <v>31</v>
      </c>
      <c r="F14" s="16">
        <f aca="true" t="shared" si="4" ref="F14:F77">ROUND((D14*$L$12*E14)/365,2)</f>
        <v>0</v>
      </c>
      <c r="G14" s="16">
        <f aca="true" t="shared" si="5" ref="G14:G23">ROUND((D14*$N$12*E14)/365,2)</f>
        <v>0</v>
      </c>
      <c r="H14" s="16">
        <f t="shared" si="2"/>
        <v>0</v>
      </c>
      <c r="I14" s="69">
        <f aca="true" t="shared" si="6" ref="I14:I23">IF(J14&gt;0,I13+1,0)</f>
        <v>0</v>
      </c>
      <c r="J14" s="17">
        <f>IF(L13=3,L8,J13-$L$11)</f>
        <v>-33334</v>
      </c>
      <c r="K14" s="44"/>
      <c r="L14" s="44"/>
      <c r="M14" s="44"/>
      <c r="N14" s="44"/>
      <c r="O14" s="8"/>
    </row>
    <row r="15" spans="2:15" ht="12.75">
      <c r="B15" s="71">
        <f t="shared" si="0"/>
        <v>0</v>
      </c>
      <c r="C15" s="65">
        <f t="shared" si="3"/>
        <v>4</v>
      </c>
      <c r="D15" s="16">
        <f t="shared" si="1"/>
        <v>0</v>
      </c>
      <c r="E15" s="18">
        <v>30</v>
      </c>
      <c r="F15" s="16">
        <f t="shared" si="4"/>
        <v>0</v>
      </c>
      <c r="G15" s="16">
        <f t="shared" si="5"/>
        <v>0</v>
      </c>
      <c r="H15" s="16">
        <f t="shared" si="2"/>
        <v>0</v>
      </c>
      <c r="I15" s="69">
        <f t="shared" si="6"/>
        <v>0</v>
      </c>
      <c r="J15" s="17">
        <f>IF(L13=4,L8,J14-$L$11)</f>
        <v>-50001</v>
      </c>
      <c r="K15" s="44"/>
      <c r="L15" s="44"/>
      <c r="M15" s="44"/>
      <c r="N15" s="51">
        <f>L12+N12</f>
        <v>0.0261</v>
      </c>
      <c r="O15" s="8"/>
    </row>
    <row r="16" spans="2:15" ht="12.75">
      <c r="B16" s="71">
        <f t="shared" si="0"/>
        <v>0</v>
      </c>
      <c r="C16" s="65">
        <f t="shared" si="3"/>
        <v>5</v>
      </c>
      <c r="D16" s="16">
        <f t="shared" si="1"/>
        <v>0</v>
      </c>
      <c r="E16" s="18">
        <v>31</v>
      </c>
      <c r="F16" s="16">
        <f t="shared" si="4"/>
        <v>0</v>
      </c>
      <c r="G16" s="16">
        <f t="shared" si="5"/>
        <v>0</v>
      </c>
      <c r="H16" s="16">
        <f t="shared" si="2"/>
        <v>0</v>
      </c>
      <c r="I16" s="69">
        <f t="shared" si="6"/>
        <v>0</v>
      </c>
      <c r="J16" s="17">
        <f>IF(L13=5,L8,J15-$L$11)</f>
        <v>-66668</v>
      </c>
      <c r="K16" s="8"/>
      <c r="L16" s="8"/>
      <c r="M16" s="8"/>
      <c r="N16" s="8"/>
      <c r="O16" s="8"/>
    </row>
    <row r="17" spans="1:15" s="4" customFormat="1" ht="12.75">
      <c r="A17"/>
      <c r="B17" s="71">
        <f t="shared" si="0"/>
        <v>0</v>
      </c>
      <c r="C17" s="65">
        <f t="shared" si="3"/>
        <v>6</v>
      </c>
      <c r="D17" s="16">
        <f t="shared" si="1"/>
        <v>0</v>
      </c>
      <c r="E17" s="18">
        <v>30</v>
      </c>
      <c r="F17" s="16">
        <f t="shared" si="4"/>
        <v>0</v>
      </c>
      <c r="G17" s="16">
        <f>ROUND((D17*$N$12*E17)/365,2)</f>
        <v>0</v>
      </c>
      <c r="H17" s="16">
        <f t="shared" si="2"/>
        <v>0</v>
      </c>
      <c r="I17" s="69">
        <f t="shared" si="6"/>
        <v>0</v>
      </c>
      <c r="J17" s="17">
        <f>IF(L13=6,L8,J16-$L$11)</f>
        <v>-83335</v>
      </c>
      <c r="K17" s="8"/>
      <c r="L17" s="8"/>
      <c r="M17" s="8"/>
      <c r="N17" s="8"/>
      <c r="O17" s="8"/>
    </row>
    <row r="18" spans="1:15" s="4" customFormat="1" ht="12.75">
      <c r="A18"/>
      <c r="B18" s="71">
        <f t="shared" si="0"/>
        <v>0</v>
      </c>
      <c r="C18" s="65">
        <f t="shared" si="3"/>
        <v>7</v>
      </c>
      <c r="D18" s="16">
        <f t="shared" si="1"/>
        <v>0</v>
      </c>
      <c r="E18" s="18">
        <v>31</v>
      </c>
      <c r="F18" s="16">
        <f t="shared" si="4"/>
        <v>0</v>
      </c>
      <c r="G18" s="16">
        <f t="shared" si="5"/>
        <v>0</v>
      </c>
      <c r="H18" s="16">
        <f t="shared" si="2"/>
        <v>0</v>
      </c>
      <c r="I18" s="69">
        <f t="shared" si="6"/>
        <v>0</v>
      </c>
      <c r="J18" s="17">
        <f>IF(L13=7,L8,J17-$L$11)</f>
        <v>-100002</v>
      </c>
      <c r="K18" s="8"/>
      <c r="L18" s="8"/>
      <c r="M18" s="8"/>
      <c r="N18" s="8"/>
      <c r="O18" s="8"/>
    </row>
    <row r="19" spans="1:15" s="4" customFormat="1" ht="12.75">
      <c r="A19"/>
      <c r="B19" s="71">
        <f t="shared" si="0"/>
        <v>0</v>
      </c>
      <c r="C19" s="65">
        <f t="shared" si="3"/>
        <v>8</v>
      </c>
      <c r="D19" s="16">
        <f t="shared" si="1"/>
        <v>0</v>
      </c>
      <c r="E19" s="18">
        <v>31</v>
      </c>
      <c r="F19" s="16">
        <f t="shared" si="4"/>
        <v>0</v>
      </c>
      <c r="G19" s="16">
        <f t="shared" si="5"/>
        <v>0</v>
      </c>
      <c r="H19" s="16">
        <f t="shared" si="2"/>
        <v>0</v>
      </c>
      <c r="I19" s="69">
        <f t="shared" si="6"/>
        <v>0</v>
      </c>
      <c r="J19" s="17">
        <f>IF(L13=8,L8,J18-$L$11)</f>
        <v>-116669</v>
      </c>
      <c r="K19" s="8"/>
      <c r="L19" s="8"/>
      <c r="M19" s="8"/>
      <c r="N19" s="8"/>
      <c r="O19" s="8"/>
    </row>
    <row r="20" spans="1:15" s="4" customFormat="1" ht="12.75">
      <c r="A20"/>
      <c r="B20" s="71">
        <f t="shared" si="0"/>
        <v>0</v>
      </c>
      <c r="C20" s="65">
        <f t="shared" si="3"/>
        <v>9</v>
      </c>
      <c r="D20" s="16">
        <f t="shared" si="1"/>
        <v>0</v>
      </c>
      <c r="E20" s="18">
        <v>30</v>
      </c>
      <c r="F20" s="16">
        <f t="shared" si="4"/>
        <v>0</v>
      </c>
      <c r="G20" s="16">
        <f t="shared" si="5"/>
        <v>0</v>
      </c>
      <c r="H20" s="16">
        <f t="shared" si="2"/>
        <v>0</v>
      </c>
      <c r="I20" s="69">
        <f t="shared" si="6"/>
        <v>0</v>
      </c>
      <c r="J20" s="17">
        <f>IF(L13=9,L8,J19-$L$11)</f>
        <v>-133336</v>
      </c>
      <c r="K20" s="8"/>
      <c r="L20" s="8"/>
      <c r="M20" s="8"/>
      <c r="N20" s="8"/>
      <c r="O20" s="8"/>
    </row>
    <row r="21" spans="1:15" s="4" customFormat="1" ht="12.75">
      <c r="A21"/>
      <c r="B21" s="71">
        <f t="shared" si="0"/>
        <v>0</v>
      </c>
      <c r="C21" s="65">
        <f t="shared" si="3"/>
        <v>10</v>
      </c>
      <c r="D21" s="16">
        <f>IF(J21&gt;0,J21,0)</f>
        <v>0</v>
      </c>
      <c r="E21" s="18">
        <v>31</v>
      </c>
      <c r="F21" s="16">
        <f t="shared" si="4"/>
        <v>0</v>
      </c>
      <c r="G21" s="16">
        <f t="shared" si="5"/>
        <v>0</v>
      </c>
      <c r="H21" s="16">
        <f t="shared" si="2"/>
        <v>0</v>
      </c>
      <c r="I21" s="69">
        <f>IF(J21&gt;0,I20+1,0)</f>
        <v>0</v>
      </c>
      <c r="J21" s="17">
        <f>IF(L13=10,L8,J20-$L$11)</f>
        <v>-150003</v>
      </c>
      <c r="K21" s="8"/>
      <c r="L21" s="8"/>
      <c r="M21" s="8"/>
      <c r="N21" s="8"/>
      <c r="O21" s="8"/>
    </row>
    <row r="22" spans="1:15" s="4" customFormat="1" ht="12.75">
      <c r="A22"/>
      <c r="B22" s="71">
        <f t="shared" si="0"/>
        <v>1</v>
      </c>
      <c r="C22" s="65">
        <f t="shared" si="3"/>
        <v>11</v>
      </c>
      <c r="D22" s="16">
        <f t="shared" si="1"/>
        <v>3000000</v>
      </c>
      <c r="E22" s="18">
        <v>30</v>
      </c>
      <c r="F22" s="16">
        <f t="shared" si="4"/>
        <v>6435.62</v>
      </c>
      <c r="G22" s="16">
        <f t="shared" si="5"/>
        <v>0</v>
      </c>
      <c r="H22" s="16">
        <f t="shared" si="2"/>
        <v>6435.62</v>
      </c>
      <c r="I22" s="69">
        <f t="shared" si="6"/>
        <v>1</v>
      </c>
      <c r="J22" s="17">
        <f>IF(L13=11,L8,J21-$L$11)</f>
        <v>3000000</v>
      </c>
      <c r="K22" s="8"/>
      <c r="L22" s="8"/>
      <c r="M22" s="8"/>
      <c r="N22" s="8"/>
      <c r="O22" s="8"/>
    </row>
    <row r="23" spans="1:15" s="4" customFormat="1" ht="13.5" thickBot="1">
      <c r="A23"/>
      <c r="B23" s="73">
        <f t="shared" si="0"/>
        <v>2</v>
      </c>
      <c r="C23" s="67">
        <f t="shared" si="3"/>
        <v>12</v>
      </c>
      <c r="D23" s="22">
        <f>IF(J23&gt;0,J23,0)+16667</f>
        <v>3000000</v>
      </c>
      <c r="E23" s="25">
        <v>31</v>
      </c>
      <c r="F23" s="23">
        <f t="shared" si="4"/>
        <v>6650.14</v>
      </c>
      <c r="G23" s="23">
        <f t="shared" si="5"/>
        <v>0</v>
      </c>
      <c r="H23" s="23">
        <f t="shared" si="2"/>
        <v>6650.14</v>
      </c>
      <c r="I23" s="69">
        <f t="shared" si="6"/>
        <v>2</v>
      </c>
      <c r="J23" s="17">
        <f>IF(L13=12,L8,J22-$L$11)</f>
        <v>2983333</v>
      </c>
      <c r="K23" s="8"/>
      <c r="L23" s="8"/>
      <c r="M23" s="8"/>
      <c r="N23" s="8"/>
      <c r="O23" s="8"/>
    </row>
    <row r="24" spans="1:8" s="4" customFormat="1" ht="12.75">
      <c r="A24">
        <f>A12+1</f>
        <v>2014</v>
      </c>
      <c r="B24" s="72">
        <f aca="true" t="shared" si="7" ref="B24:B87">IF(D24&gt;0,B23+1,0)</f>
        <v>3</v>
      </c>
      <c r="C24" s="64">
        <v>1</v>
      </c>
      <c r="D24" s="24">
        <f>IF(D23-$L$11&gt;0,D23-$L$11,0)+16667</f>
        <v>3000000</v>
      </c>
      <c r="E24" s="15">
        <v>31</v>
      </c>
      <c r="F24" s="16">
        <f t="shared" si="4"/>
        <v>6650.14</v>
      </c>
      <c r="G24" s="16">
        <f>ROUND((D24*$N$12*E24)/365,2)</f>
        <v>0</v>
      </c>
      <c r="H24" s="16">
        <f t="shared" si="2"/>
        <v>6650.14</v>
      </c>
    </row>
    <row r="25" spans="1:8" s="4" customFormat="1" ht="12.75">
      <c r="A25"/>
      <c r="B25" s="70">
        <f t="shared" si="7"/>
        <v>4</v>
      </c>
      <c r="C25" s="65">
        <f t="shared" si="3"/>
        <v>2</v>
      </c>
      <c r="D25" s="16">
        <f>IF(D24-$L$11&gt;0,D24-$L$11,0)</f>
        <v>2983333</v>
      </c>
      <c r="E25" s="57">
        <f>IF(A24=2012,29,IF(A24=2016,29,IF(A24=2020,29,IF(A24=2024,29,IF(A24=2028,29,IF(A24=2032,29,IF(A24=2036,29,IF(A24=2040,29,28))))))))</f>
        <v>28</v>
      </c>
      <c r="F25" s="19">
        <f>ROUND(IF(E25=29,((D25*$L$12*E25)/366),((D25*$L$12*E25)/365)),2)</f>
        <v>5973.2</v>
      </c>
      <c r="G25" s="19">
        <f>ROUND(IF(E25=29,(D25*$N$12*E25)/366,(D25*$N$12*E25)/365),2)</f>
        <v>0</v>
      </c>
      <c r="H25" s="16">
        <f t="shared" si="2"/>
        <v>5973.2</v>
      </c>
    </row>
    <row r="26" spans="1:8" s="4" customFormat="1" ht="12.75">
      <c r="A26"/>
      <c r="B26" s="70">
        <f t="shared" si="7"/>
        <v>5</v>
      </c>
      <c r="C26" s="65">
        <f t="shared" si="3"/>
        <v>3</v>
      </c>
      <c r="D26" s="16">
        <f aca="true" t="shared" si="8" ref="D26:D87">IF(D25-$L$11&gt;0,D25-$L$11,0)</f>
        <v>2966666</v>
      </c>
      <c r="E26" s="18">
        <v>31</v>
      </c>
      <c r="F26" s="16">
        <f t="shared" si="4"/>
        <v>6576.25</v>
      </c>
      <c r="G26" s="16">
        <f aca="true" t="shared" si="9" ref="G26:G36">ROUND((D26*$N$12*E26)/365,2)</f>
        <v>0</v>
      </c>
      <c r="H26" s="16">
        <f t="shared" si="2"/>
        <v>6576.25</v>
      </c>
    </row>
    <row r="27" spans="1:8" s="4" customFormat="1" ht="12.75">
      <c r="A27"/>
      <c r="B27" s="70">
        <f t="shared" si="7"/>
        <v>6</v>
      </c>
      <c r="C27" s="65">
        <f t="shared" si="3"/>
        <v>4</v>
      </c>
      <c r="D27" s="16">
        <f t="shared" si="8"/>
        <v>2949999</v>
      </c>
      <c r="E27" s="18">
        <v>30</v>
      </c>
      <c r="F27" s="16">
        <f t="shared" si="4"/>
        <v>6328.35</v>
      </c>
      <c r="G27" s="16">
        <f t="shared" si="9"/>
        <v>0</v>
      </c>
      <c r="H27" s="16">
        <f t="shared" si="2"/>
        <v>6328.35</v>
      </c>
    </row>
    <row r="28" spans="1:8" s="4" customFormat="1" ht="12.75">
      <c r="A28"/>
      <c r="B28" s="70">
        <f t="shared" si="7"/>
        <v>7</v>
      </c>
      <c r="C28" s="65">
        <f t="shared" si="3"/>
        <v>5</v>
      </c>
      <c r="D28" s="16">
        <f t="shared" si="8"/>
        <v>2933332</v>
      </c>
      <c r="E28" s="18">
        <v>31</v>
      </c>
      <c r="F28" s="16">
        <f t="shared" si="4"/>
        <v>6502.35</v>
      </c>
      <c r="G28" s="16">
        <f t="shared" si="9"/>
        <v>0</v>
      </c>
      <c r="H28" s="16">
        <f t="shared" si="2"/>
        <v>6502.35</v>
      </c>
    </row>
    <row r="29" spans="1:8" s="4" customFormat="1" ht="12.75">
      <c r="A29"/>
      <c r="B29" s="70">
        <f t="shared" si="7"/>
        <v>8</v>
      </c>
      <c r="C29" s="65">
        <f t="shared" si="3"/>
        <v>6</v>
      </c>
      <c r="D29" s="16">
        <f t="shared" si="8"/>
        <v>2916665</v>
      </c>
      <c r="E29" s="18">
        <v>30</v>
      </c>
      <c r="F29" s="16">
        <f t="shared" si="4"/>
        <v>6256.85</v>
      </c>
      <c r="G29" s="16">
        <f t="shared" si="9"/>
        <v>0</v>
      </c>
      <c r="H29" s="16">
        <f t="shared" si="2"/>
        <v>6256.85</v>
      </c>
    </row>
    <row r="30" spans="1:8" s="4" customFormat="1" ht="12.75">
      <c r="A30"/>
      <c r="B30" s="70">
        <f t="shared" si="7"/>
        <v>9</v>
      </c>
      <c r="C30" s="65">
        <f t="shared" si="3"/>
        <v>7</v>
      </c>
      <c r="D30" s="16">
        <f t="shared" si="8"/>
        <v>2899998</v>
      </c>
      <c r="E30" s="18">
        <v>31</v>
      </c>
      <c r="F30" s="16">
        <f t="shared" si="4"/>
        <v>6428.46</v>
      </c>
      <c r="G30" s="16">
        <f t="shared" si="9"/>
        <v>0</v>
      </c>
      <c r="H30" s="16">
        <f t="shared" si="2"/>
        <v>6428.46</v>
      </c>
    </row>
    <row r="31" spans="1:8" s="4" customFormat="1" ht="12.75">
      <c r="A31"/>
      <c r="B31" s="70">
        <f t="shared" si="7"/>
        <v>10</v>
      </c>
      <c r="C31" s="65">
        <f t="shared" si="3"/>
        <v>8</v>
      </c>
      <c r="D31" s="16">
        <f t="shared" si="8"/>
        <v>2883331</v>
      </c>
      <c r="E31" s="18">
        <v>31</v>
      </c>
      <c r="F31" s="16">
        <f t="shared" si="4"/>
        <v>6391.52</v>
      </c>
      <c r="G31" s="16">
        <f t="shared" si="9"/>
        <v>0</v>
      </c>
      <c r="H31" s="16">
        <f t="shared" si="2"/>
        <v>6391.52</v>
      </c>
    </row>
    <row r="32" spans="1:8" s="4" customFormat="1" ht="12.75">
      <c r="A32"/>
      <c r="B32" s="70">
        <f t="shared" si="7"/>
        <v>11</v>
      </c>
      <c r="C32" s="65">
        <f t="shared" si="3"/>
        <v>9</v>
      </c>
      <c r="D32" s="16">
        <f t="shared" si="8"/>
        <v>2866664</v>
      </c>
      <c r="E32" s="18">
        <v>30</v>
      </c>
      <c r="F32" s="16">
        <f t="shared" si="4"/>
        <v>6149.58</v>
      </c>
      <c r="G32" s="16">
        <f t="shared" si="9"/>
        <v>0</v>
      </c>
      <c r="H32" s="16">
        <f t="shared" si="2"/>
        <v>6149.58</v>
      </c>
    </row>
    <row r="33" spans="1:8" s="4" customFormat="1" ht="12.75">
      <c r="A33"/>
      <c r="B33" s="70">
        <f t="shared" si="7"/>
        <v>12</v>
      </c>
      <c r="C33" s="65">
        <f t="shared" si="3"/>
        <v>10</v>
      </c>
      <c r="D33" s="16">
        <f t="shared" si="8"/>
        <v>2849997</v>
      </c>
      <c r="E33" s="18">
        <v>31</v>
      </c>
      <c r="F33" s="16">
        <f t="shared" si="4"/>
        <v>6317.62</v>
      </c>
      <c r="G33" s="16">
        <f t="shared" si="9"/>
        <v>0</v>
      </c>
      <c r="H33" s="16">
        <f t="shared" si="2"/>
        <v>6317.62</v>
      </c>
    </row>
    <row r="34" spans="1:8" s="4" customFormat="1" ht="12.75">
      <c r="A34"/>
      <c r="B34" s="70">
        <f t="shared" si="7"/>
        <v>13</v>
      </c>
      <c r="C34" s="65">
        <f t="shared" si="3"/>
        <v>11</v>
      </c>
      <c r="D34" s="16">
        <f t="shared" si="8"/>
        <v>2833330</v>
      </c>
      <c r="E34" s="18">
        <v>30</v>
      </c>
      <c r="F34" s="16">
        <f t="shared" si="4"/>
        <v>6078.08</v>
      </c>
      <c r="G34" s="16">
        <f t="shared" si="9"/>
        <v>0</v>
      </c>
      <c r="H34" s="16">
        <f t="shared" si="2"/>
        <v>6078.08</v>
      </c>
    </row>
    <row r="35" spans="1:8" s="4" customFormat="1" ht="13.5" thickBot="1">
      <c r="A35"/>
      <c r="B35" s="74">
        <f t="shared" si="7"/>
        <v>14</v>
      </c>
      <c r="C35" s="67">
        <f t="shared" si="3"/>
        <v>12</v>
      </c>
      <c r="D35" s="26">
        <f t="shared" si="8"/>
        <v>2816663</v>
      </c>
      <c r="E35" s="25">
        <v>31</v>
      </c>
      <c r="F35" s="23">
        <f t="shared" si="4"/>
        <v>6243.73</v>
      </c>
      <c r="G35" s="23">
        <f t="shared" si="9"/>
        <v>0</v>
      </c>
      <c r="H35" s="23">
        <f t="shared" si="2"/>
        <v>6243.73</v>
      </c>
    </row>
    <row r="36" spans="1:8" s="4" customFormat="1" ht="12.75">
      <c r="A36">
        <f>A24+1</f>
        <v>2015</v>
      </c>
      <c r="B36" s="72">
        <f t="shared" si="7"/>
        <v>15</v>
      </c>
      <c r="C36" s="64">
        <v>1</v>
      </c>
      <c r="D36" s="16">
        <f t="shared" si="8"/>
        <v>2799996</v>
      </c>
      <c r="E36" s="15">
        <v>31</v>
      </c>
      <c r="F36" s="16">
        <f t="shared" si="4"/>
        <v>6206.79</v>
      </c>
      <c r="G36" s="16">
        <f t="shared" si="9"/>
        <v>0</v>
      </c>
      <c r="H36" s="16">
        <f t="shared" si="2"/>
        <v>6206.79</v>
      </c>
    </row>
    <row r="37" spans="1:8" s="4" customFormat="1" ht="12.75">
      <c r="A37"/>
      <c r="B37" s="70">
        <f t="shared" si="7"/>
        <v>16</v>
      </c>
      <c r="C37" s="65">
        <f t="shared" si="3"/>
        <v>2</v>
      </c>
      <c r="D37" s="16">
        <f t="shared" si="8"/>
        <v>2783329</v>
      </c>
      <c r="E37" s="57">
        <f>IF(A36=2012,29,IF(A36=2016,29,IF(A48=2020,29,IF(A36=2024,29,IF(A36=2028,29,IF(A48=2032,29,IF(A36=2036,29,IF(A36=2040,29,28))))))))</f>
        <v>28</v>
      </c>
      <c r="F37" s="19">
        <f>ROUND(IF(E37=29,((D37*$L$12*E37)/366),((D37*$L$12*E37)/365)),2)</f>
        <v>5572.76</v>
      </c>
      <c r="G37" s="19">
        <f>ROUND(IF(E37=29,(D37*$N$12*E37)/366,(D37*$N$12*E37)/365),2)</f>
        <v>0</v>
      </c>
      <c r="H37" s="16">
        <f t="shared" si="2"/>
        <v>5572.76</v>
      </c>
    </row>
    <row r="38" spans="1:11" s="4" customFormat="1" ht="12.75">
      <c r="A38"/>
      <c r="B38" s="70">
        <f t="shared" si="7"/>
        <v>17</v>
      </c>
      <c r="C38" s="65">
        <f t="shared" si="3"/>
        <v>3</v>
      </c>
      <c r="D38" s="16">
        <f t="shared" si="8"/>
        <v>2766662</v>
      </c>
      <c r="E38" s="18">
        <v>31</v>
      </c>
      <c r="F38" s="16">
        <f t="shared" si="4"/>
        <v>6132.89</v>
      </c>
      <c r="G38" s="16">
        <f aca="true" t="shared" si="10" ref="G38:G48">ROUND((D38*$N$12*E38)/365,2)</f>
        <v>0</v>
      </c>
      <c r="H38" s="16">
        <f t="shared" si="2"/>
        <v>6132.89</v>
      </c>
      <c r="K38" s="27"/>
    </row>
    <row r="39" spans="1:8" s="4" customFormat="1" ht="12.75">
      <c r="A39"/>
      <c r="B39" s="70">
        <f t="shared" si="7"/>
        <v>18</v>
      </c>
      <c r="C39" s="65">
        <f t="shared" si="3"/>
        <v>4</v>
      </c>
      <c r="D39" s="16">
        <f t="shared" si="8"/>
        <v>2749995</v>
      </c>
      <c r="E39" s="18">
        <v>30</v>
      </c>
      <c r="F39" s="16">
        <f t="shared" si="4"/>
        <v>5899.3</v>
      </c>
      <c r="G39" s="16">
        <f t="shared" si="10"/>
        <v>0</v>
      </c>
      <c r="H39" s="16">
        <f t="shared" si="2"/>
        <v>5899.3</v>
      </c>
    </row>
    <row r="40" spans="1:8" s="4" customFormat="1" ht="12.75">
      <c r="A40"/>
      <c r="B40" s="70">
        <f t="shared" si="7"/>
        <v>19</v>
      </c>
      <c r="C40" s="65">
        <f t="shared" si="3"/>
        <v>5</v>
      </c>
      <c r="D40" s="16">
        <f t="shared" si="8"/>
        <v>2733328</v>
      </c>
      <c r="E40" s="18">
        <v>31</v>
      </c>
      <c r="F40" s="16">
        <f t="shared" si="4"/>
        <v>6059</v>
      </c>
      <c r="G40" s="16">
        <f t="shared" si="10"/>
        <v>0</v>
      </c>
      <c r="H40" s="16">
        <f t="shared" si="2"/>
        <v>6059</v>
      </c>
    </row>
    <row r="41" spans="1:8" s="4" customFormat="1" ht="12.75">
      <c r="A41"/>
      <c r="B41" s="70">
        <f t="shared" si="7"/>
        <v>20</v>
      </c>
      <c r="C41" s="65">
        <f t="shared" si="3"/>
        <v>6</v>
      </c>
      <c r="D41" s="16">
        <f t="shared" si="8"/>
        <v>2716661</v>
      </c>
      <c r="E41" s="18">
        <v>30</v>
      </c>
      <c r="F41" s="16">
        <f t="shared" si="4"/>
        <v>5827.8</v>
      </c>
      <c r="G41" s="16">
        <f t="shared" si="10"/>
        <v>0</v>
      </c>
      <c r="H41" s="16">
        <f t="shared" si="2"/>
        <v>5827.8</v>
      </c>
    </row>
    <row r="42" spans="1:8" s="4" customFormat="1" ht="12.75">
      <c r="A42"/>
      <c r="B42" s="70">
        <f t="shared" si="7"/>
        <v>21</v>
      </c>
      <c r="C42" s="65">
        <f t="shared" si="3"/>
        <v>7</v>
      </c>
      <c r="D42" s="16">
        <f t="shared" si="8"/>
        <v>2699994</v>
      </c>
      <c r="E42" s="18">
        <v>31</v>
      </c>
      <c r="F42" s="16">
        <f t="shared" si="4"/>
        <v>5985.11</v>
      </c>
      <c r="G42" s="16">
        <f t="shared" si="10"/>
        <v>0</v>
      </c>
      <c r="H42" s="16">
        <f t="shared" si="2"/>
        <v>5985.11</v>
      </c>
    </row>
    <row r="43" spans="1:8" s="4" customFormat="1" ht="12.75">
      <c r="A43"/>
      <c r="B43" s="70">
        <f t="shared" si="7"/>
        <v>22</v>
      </c>
      <c r="C43" s="65">
        <f t="shared" si="3"/>
        <v>8</v>
      </c>
      <c r="D43" s="16">
        <f t="shared" si="8"/>
        <v>2683327</v>
      </c>
      <c r="E43" s="18">
        <v>31</v>
      </c>
      <c r="F43" s="16">
        <f t="shared" si="4"/>
        <v>5948.16</v>
      </c>
      <c r="G43" s="16">
        <f t="shared" si="10"/>
        <v>0</v>
      </c>
      <c r="H43" s="16">
        <f t="shared" si="2"/>
        <v>5948.16</v>
      </c>
    </row>
    <row r="44" spans="1:8" s="4" customFormat="1" ht="12.75">
      <c r="A44"/>
      <c r="B44" s="70">
        <f t="shared" si="7"/>
        <v>23</v>
      </c>
      <c r="C44" s="65">
        <f t="shared" si="3"/>
        <v>9</v>
      </c>
      <c r="D44" s="16">
        <f t="shared" si="8"/>
        <v>2666660</v>
      </c>
      <c r="E44" s="18">
        <v>30</v>
      </c>
      <c r="F44" s="16">
        <f t="shared" si="4"/>
        <v>5720.53</v>
      </c>
      <c r="G44" s="16">
        <f t="shared" si="10"/>
        <v>0</v>
      </c>
      <c r="H44" s="16">
        <f t="shared" si="2"/>
        <v>5720.53</v>
      </c>
    </row>
    <row r="45" spans="1:8" s="4" customFormat="1" ht="12.75">
      <c r="A45"/>
      <c r="B45" s="70">
        <f t="shared" si="7"/>
        <v>24</v>
      </c>
      <c r="C45" s="65">
        <f t="shared" si="3"/>
        <v>10</v>
      </c>
      <c r="D45" s="16">
        <f t="shared" si="8"/>
        <v>2649993</v>
      </c>
      <c r="E45" s="18">
        <v>31</v>
      </c>
      <c r="F45" s="16">
        <f t="shared" si="4"/>
        <v>5874.27</v>
      </c>
      <c r="G45" s="16">
        <f t="shared" si="10"/>
        <v>0</v>
      </c>
      <c r="H45" s="16">
        <f t="shared" si="2"/>
        <v>5874.27</v>
      </c>
    </row>
    <row r="46" spans="1:8" s="4" customFormat="1" ht="12.75">
      <c r="A46"/>
      <c r="B46" s="70">
        <f t="shared" si="7"/>
        <v>25</v>
      </c>
      <c r="C46" s="65">
        <f t="shared" si="3"/>
        <v>11</v>
      </c>
      <c r="D46" s="20">
        <f t="shared" si="8"/>
        <v>2633326</v>
      </c>
      <c r="E46" s="18">
        <v>30</v>
      </c>
      <c r="F46" s="16">
        <f t="shared" si="4"/>
        <v>5649.03</v>
      </c>
      <c r="G46" s="16">
        <f t="shared" si="10"/>
        <v>0</v>
      </c>
      <c r="H46" s="16">
        <f t="shared" si="2"/>
        <v>5649.03</v>
      </c>
    </row>
    <row r="47" spans="1:8" s="4" customFormat="1" ht="13.5" thickBot="1">
      <c r="A47"/>
      <c r="B47" s="74">
        <f t="shared" si="7"/>
        <v>26</v>
      </c>
      <c r="C47" s="67">
        <f t="shared" si="3"/>
        <v>12</v>
      </c>
      <c r="D47" s="26">
        <f t="shared" si="8"/>
        <v>2616659</v>
      </c>
      <c r="E47" s="25">
        <v>31</v>
      </c>
      <c r="F47" s="23">
        <f t="shared" si="4"/>
        <v>5800.38</v>
      </c>
      <c r="G47" s="23">
        <f t="shared" si="10"/>
        <v>0</v>
      </c>
      <c r="H47" s="23">
        <f t="shared" si="2"/>
        <v>5800.38</v>
      </c>
    </row>
    <row r="48" spans="1:8" s="4" customFormat="1" ht="12.75">
      <c r="A48">
        <f>A36+1</f>
        <v>2016</v>
      </c>
      <c r="B48" s="72">
        <f t="shared" si="7"/>
        <v>27</v>
      </c>
      <c r="C48" s="64">
        <v>1</v>
      </c>
      <c r="D48" s="16">
        <f t="shared" si="8"/>
        <v>2599992</v>
      </c>
      <c r="E48" s="15">
        <v>31</v>
      </c>
      <c r="F48" s="16">
        <f t="shared" si="4"/>
        <v>5763.43</v>
      </c>
      <c r="G48" s="16">
        <f t="shared" si="10"/>
        <v>0</v>
      </c>
      <c r="H48" s="16">
        <f t="shared" si="2"/>
        <v>5763.43</v>
      </c>
    </row>
    <row r="49" spans="1:8" s="4" customFormat="1" ht="12.75">
      <c r="A49"/>
      <c r="B49" s="70">
        <f t="shared" si="7"/>
        <v>28</v>
      </c>
      <c r="C49" s="65">
        <f t="shared" si="3"/>
        <v>2</v>
      </c>
      <c r="D49" s="16">
        <f t="shared" si="8"/>
        <v>2583325</v>
      </c>
      <c r="E49" s="57">
        <f>IF(A48=2012,29,IF(A48=2016,29,IF(A48=2020,29,IF(A48=2024,29,IF(A48=2028,29,IF(A48=2032,29,IF(A48=2036,29,IF(A48=2040,29,28))))))))</f>
        <v>29</v>
      </c>
      <c r="F49" s="19">
        <f>ROUND(IF(E49=29,((D49*$L$12*E49)/366),((D49*$L$12*E49)/365)),2)</f>
        <v>5342.4</v>
      </c>
      <c r="G49" s="19">
        <f>ROUND(IF(E49=29,(D49*$N$12*E49)/366,(D49*$N$12*E49)/365),2)</f>
        <v>0</v>
      </c>
      <c r="H49" s="16">
        <f t="shared" si="2"/>
        <v>5342.4</v>
      </c>
    </row>
    <row r="50" spans="1:8" s="4" customFormat="1" ht="12.75">
      <c r="A50"/>
      <c r="B50" s="70">
        <f t="shared" si="7"/>
        <v>29</v>
      </c>
      <c r="C50" s="65">
        <f t="shared" si="3"/>
        <v>3</v>
      </c>
      <c r="D50" s="16">
        <f t="shared" si="8"/>
        <v>2566658</v>
      </c>
      <c r="E50" s="18">
        <v>31</v>
      </c>
      <c r="F50" s="16">
        <f t="shared" si="4"/>
        <v>5689.54</v>
      </c>
      <c r="G50" s="16">
        <f aca="true" t="shared" si="11" ref="G50:G60">ROUND((D50*$N$12*E50)/365,2)</f>
        <v>0</v>
      </c>
      <c r="H50" s="16">
        <f t="shared" si="2"/>
        <v>5689.54</v>
      </c>
    </row>
    <row r="51" spans="1:8" s="4" customFormat="1" ht="12.75">
      <c r="A51"/>
      <c r="B51" s="70">
        <f t="shared" si="7"/>
        <v>30</v>
      </c>
      <c r="C51" s="65">
        <f t="shared" si="3"/>
        <v>4</v>
      </c>
      <c r="D51" s="16">
        <f t="shared" si="8"/>
        <v>2549991</v>
      </c>
      <c r="E51" s="18">
        <v>30</v>
      </c>
      <c r="F51" s="16">
        <f t="shared" si="4"/>
        <v>5470.25</v>
      </c>
      <c r="G51" s="16">
        <f t="shared" si="11"/>
        <v>0</v>
      </c>
      <c r="H51" s="16">
        <f t="shared" si="2"/>
        <v>5470.25</v>
      </c>
    </row>
    <row r="52" spans="1:8" s="4" customFormat="1" ht="12.75">
      <c r="A52"/>
      <c r="B52" s="70">
        <f t="shared" si="7"/>
        <v>31</v>
      </c>
      <c r="C52" s="65">
        <f t="shared" si="3"/>
        <v>5</v>
      </c>
      <c r="D52" s="16">
        <f t="shared" si="8"/>
        <v>2533324</v>
      </c>
      <c r="E52" s="18">
        <v>31</v>
      </c>
      <c r="F52" s="16">
        <f t="shared" si="4"/>
        <v>5615.65</v>
      </c>
      <c r="G52" s="16">
        <f t="shared" si="11"/>
        <v>0</v>
      </c>
      <c r="H52" s="16">
        <f t="shared" si="2"/>
        <v>5615.65</v>
      </c>
    </row>
    <row r="53" spans="1:8" s="4" customFormat="1" ht="12.75">
      <c r="A53"/>
      <c r="B53" s="70">
        <f t="shared" si="7"/>
        <v>32</v>
      </c>
      <c r="C53" s="65">
        <f t="shared" si="3"/>
        <v>6</v>
      </c>
      <c r="D53" s="16">
        <f t="shared" si="8"/>
        <v>2516657</v>
      </c>
      <c r="E53" s="18">
        <v>30</v>
      </c>
      <c r="F53" s="16">
        <f t="shared" si="4"/>
        <v>5398.75</v>
      </c>
      <c r="G53" s="16">
        <f t="shared" si="11"/>
        <v>0</v>
      </c>
      <c r="H53" s="16">
        <f t="shared" si="2"/>
        <v>5398.75</v>
      </c>
    </row>
    <row r="54" spans="1:8" s="4" customFormat="1" ht="12.75">
      <c r="A54"/>
      <c r="B54" s="70">
        <f t="shared" si="7"/>
        <v>33</v>
      </c>
      <c r="C54" s="65">
        <f t="shared" si="3"/>
        <v>7</v>
      </c>
      <c r="D54" s="16">
        <f t="shared" si="8"/>
        <v>2499990</v>
      </c>
      <c r="E54" s="18">
        <v>31</v>
      </c>
      <c r="F54" s="16">
        <f t="shared" si="4"/>
        <v>5541.76</v>
      </c>
      <c r="G54" s="16">
        <f t="shared" si="11"/>
        <v>0</v>
      </c>
      <c r="H54" s="16">
        <f t="shared" si="2"/>
        <v>5541.76</v>
      </c>
    </row>
    <row r="55" spans="1:8" s="4" customFormat="1" ht="12.75">
      <c r="A55"/>
      <c r="B55" s="70">
        <f t="shared" si="7"/>
        <v>34</v>
      </c>
      <c r="C55" s="65">
        <f t="shared" si="3"/>
        <v>8</v>
      </c>
      <c r="D55" s="16">
        <f t="shared" si="8"/>
        <v>2483323</v>
      </c>
      <c r="E55" s="18">
        <v>31</v>
      </c>
      <c r="F55" s="16">
        <f t="shared" si="4"/>
        <v>5504.81</v>
      </c>
      <c r="G55" s="16">
        <f t="shared" si="11"/>
        <v>0</v>
      </c>
      <c r="H55" s="16">
        <f t="shared" si="2"/>
        <v>5504.81</v>
      </c>
    </row>
    <row r="56" spans="1:8" s="4" customFormat="1" ht="12.75">
      <c r="A56"/>
      <c r="B56" s="70">
        <f t="shared" si="7"/>
        <v>35</v>
      </c>
      <c r="C56" s="65">
        <f t="shared" si="3"/>
        <v>9</v>
      </c>
      <c r="D56" s="16">
        <f t="shared" si="8"/>
        <v>2466656</v>
      </c>
      <c r="E56" s="18">
        <v>30</v>
      </c>
      <c r="F56" s="16">
        <f t="shared" si="4"/>
        <v>5291.48</v>
      </c>
      <c r="G56" s="16">
        <f t="shared" si="11"/>
        <v>0</v>
      </c>
      <c r="H56" s="16">
        <f t="shared" si="2"/>
        <v>5291.48</v>
      </c>
    </row>
    <row r="57" spans="1:8" s="4" customFormat="1" ht="12.75">
      <c r="A57"/>
      <c r="B57" s="70">
        <f t="shared" si="7"/>
        <v>36</v>
      </c>
      <c r="C57" s="65">
        <f t="shared" si="3"/>
        <v>10</v>
      </c>
      <c r="D57" s="16">
        <f t="shared" si="8"/>
        <v>2449989</v>
      </c>
      <c r="E57" s="18">
        <v>31</v>
      </c>
      <c r="F57" s="16">
        <f t="shared" si="4"/>
        <v>5430.92</v>
      </c>
      <c r="G57" s="16">
        <f t="shared" si="11"/>
        <v>0</v>
      </c>
      <c r="H57" s="16">
        <f t="shared" si="2"/>
        <v>5430.92</v>
      </c>
    </row>
    <row r="58" spans="1:8" s="4" customFormat="1" ht="12.75">
      <c r="A58"/>
      <c r="B58" s="70">
        <f t="shared" si="7"/>
        <v>37</v>
      </c>
      <c r="C58" s="65">
        <f t="shared" si="3"/>
        <v>11</v>
      </c>
      <c r="D58" s="16">
        <f t="shared" si="8"/>
        <v>2433322</v>
      </c>
      <c r="E58" s="18">
        <v>30</v>
      </c>
      <c r="F58" s="16">
        <f t="shared" si="4"/>
        <v>5219.98</v>
      </c>
      <c r="G58" s="16">
        <f t="shared" si="11"/>
        <v>0</v>
      </c>
      <c r="H58" s="16">
        <f t="shared" si="2"/>
        <v>5219.98</v>
      </c>
    </row>
    <row r="59" spans="1:8" s="4" customFormat="1" ht="13.5" thickBot="1">
      <c r="A59"/>
      <c r="B59" s="74">
        <f t="shared" si="7"/>
        <v>38</v>
      </c>
      <c r="C59" s="67">
        <f t="shared" si="3"/>
        <v>12</v>
      </c>
      <c r="D59" s="23">
        <f t="shared" si="8"/>
        <v>2416655</v>
      </c>
      <c r="E59" s="25">
        <v>31</v>
      </c>
      <c r="F59" s="23">
        <f t="shared" si="4"/>
        <v>5357.03</v>
      </c>
      <c r="G59" s="23">
        <f t="shared" si="11"/>
        <v>0</v>
      </c>
      <c r="H59" s="23">
        <f t="shared" si="2"/>
        <v>5357.03</v>
      </c>
    </row>
    <row r="60" spans="1:8" s="4" customFormat="1" ht="12.75">
      <c r="A60">
        <f>A48+1</f>
        <v>2017</v>
      </c>
      <c r="B60" s="72">
        <f t="shared" si="7"/>
        <v>39</v>
      </c>
      <c r="C60" s="64">
        <v>1</v>
      </c>
      <c r="D60" s="16">
        <f t="shared" si="8"/>
        <v>2399988</v>
      </c>
      <c r="E60" s="15">
        <v>31</v>
      </c>
      <c r="F60" s="16">
        <f t="shared" si="4"/>
        <v>5320.08</v>
      </c>
      <c r="G60" s="16">
        <f t="shared" si="11"/>
        <v>0</v>
      </c>
      <c r="H60" s="16">
        <f t="shared" si="2"/>
        <v>5320.08</v>
      </c>
    </row>
    <row r="61" spans="1:9" s="4" customFormat="1" ht="12.75">
      <c r="A61"/>
      <c r="B61" s="70">
        <f t="shared" si="7"/>
        <v>40</v>
      </c>
      <c r="C61" s="65">
        <f t="shared" si="3"/>
        <v>2</v>
      </c>
      <c r="D61" s="16">
        <f t="shared" si="8"/>
        <v>2383321</v>
      </c>
      <c r="E61" s="57">
        <f>IF(A60=2012,29,IF(A60=2016,29,IF(A60=2020,29,IF(A60=2024,29,IF(A60=2028,29,IF(A60=2032,29,IF(A60=2036,29,IF(A60=2040,29,28))))))))</f>
        <v>28</v>
      </c>
      <c r="F61" s="19">
        <f>ROUND(IF(E61=29,((D61*$L$12*E61)/366),((D61*$L$12*E61)/365)),2)</f>
        <v>4771.87</v>
      </c>
      <c r="G61" s="19">
        <f>ROUND(IF(E61=29,(D61*$N$12*E61)/366,(D61*$N$12*E61)/365),2)</f>
        <v>0</v>
      </c>
      <c r="H61" s="16">
        <f t="shared" si="2"/>
        <v>4771.87</v>
      </c>
      <c r="I61" s="28"/>
    </row>
    <row r="62" spans="1:8" s="4" customFormat="1" ht="12.75">
      <c r="A62"/>
      <c r="B62" s="70">
        <f t="shared" si="7"/>
        <v>41</v>
      </c>
      <c r="C62" s="65">
        <f t="shared" si="3"/>
        <v>3</v>
      </c>
      <c r="D62" s="16">
        <f t="shared" si="8"/>
        <v>2366654</v>
      </c>
      <c r="E62" s="18">
        <v>31</v>
      </c>
      <c r="F62" s="16">
        <f t="shared" si="4"/>
        <v>5246.19</v>
      </c>
      <c r="G62" s="16">
        <f aca="true" t="shared" si="12" ref="G62:G72">ROUND((D62*$N$12*E62)/365,2)</f>
        <v>0</v>
      </c>
      <c r="H62" s="16">
        <f t="shared" si="2"/>
        <v>5246.19</v>
      </c>
    </row>
    <row r="63" spans="1:8" s="4" customFormat="1" ht="12.75">
      <c r="A63"/>
      <c r="B63" s="70">
        <f t="shared" si="7"/>
        <v>42</v>
      </c>
      <c r="C63" s="65">
        <f t="shared" si="3"/>
        <v>4</v>
      </c>
      <c r="D63" s="16">
        <f t="shared" si="8"/>
        <v>2349987</v>
      </c>
      <c r="E63" s="18">
        <v>30</v>
      </c>
      <c r="F63" s="16">
        <f t="shared" si="4"/>
        <v>5041.2</v>
      </c>
      <c r="G63" s="16">
        <f t="shared" si="12"/>
        <v>0</v>
      </c>
      <c r="H63" s="16">
        <f t="shared" si="2"/>
        <v>5041.2</v>
      </c>
    </row>
    <row r="64" spans="1:8" s="4" customFormat="1" ht="12.75">
      <c r="A64"/>
      <c r="B64" s="70">
        <f t="shared" si="7"/>
        <v>43</v>
      </c>
      <c r="C64" s="65">
        <f t="shared" si="3"/>
        <v>5</v>
      </c>
      <c r="D64" s="16">
        <f t="shared" si="8"/>
        <v>2333320</v>
      </c>
      <c r="E64" s="18">
        <v>31</v>
      </c>
      <c r="F64" s="16">
        <f t="shared" si="4"/>
        <v>5172.3</v>
      </c>
      <c r="G64" s="16">
        <f t="shared" si="12"/>
        <v>0</v>
      </c>
      <c r="H64" s="16">
        <f t="shared" si="2"/>
        <v>5172.3</v>
      </c>
    </row>
    <row r="65" spans="1:16" s="3" customFormat="1" ht="12.75">
      <c r="A65"/>
      <c r="B65" s="70">
        <f t="shared" si="7"/>
        <v>44</v>
      </c>
      <c r="C65" s="65">
        <f t="shared" si="3"/>
        <v>6</v>
      </c>
      <c r="D65" s="16">
        <f t="shared" si="8"/>
        <v>2316653</v>
      </c>
      <c r="E65" s="18">
        <v>30</v>
      </c>
      <c r="F65" s="16">
        <f t="shared" si="4"/>
        <v>4969.7</v>
      </c>
      <c r="G65" s="16">
        <f t="shared" si="12"/>
        <v>0</v>
      </c>
      <c r="H65" s="16">
        <f t="shared" si="2"/>
        <v>4969.7</v>
      </c>
      <c r="I65" s="4"/>
      <c r="J65" s="4"/>
      <c r="K65" s="4"/>
      <c r="L65" s="4"/>
      <c r="M65" s="4"/>
      <c r="N65" s="4"/>
      <c r="O65" s="4"/>
      <c r="P65" s="4"/>
    </row>
    <row r="66" spans="1:16" s="3" customFormat="1" ht="12.75">
      <c r="A66"/>
      <c r="B66" s="70">
        <f t="shared" si="7"/>
        <v>45</v>
      </c>
      <c r="C66" s="65">
        <f t="shared" si="3"/>
        <v>7</v>
      </c>
      <c r="D66" s="16">
        <f t="shared" si="8"/>
        <v>2299986</v>
      </c>
      <c r="E66" s="18">
        <v>31</v>
      </c>
      <c r="F66" s="16">
        <f t="shared" si="4"/>
        <v>5098.41</v>
      </c>
      <c r="G66" s="16">
        <f t="shared" si="12"/>
        <v>0</v>
      </c>
      <c r="H66" s="16">
        <f t="shared" si="2"/>
        <v>5098.41</v>
      </c>
      <c r="I66" s="4"/>
      <c r="J66" s="4"/>
      <c r="K66" s="4"/>
      <c r="L66" s="4"/>
      <c r="M66" s="4"/>
      <c r="N66" s="4"/>
      <c r="O66" s="4"/>
      <c r="P66" s="4"/>
    </row>
    <row r="67" spans="1:16" s="3" customFormat="1" ht="12.75">
      <c r="A67"/>
      <c r="B67" s="70">
        <f t="shared" si="7"/>
        <v>46</v>
      </c>
      <c r="C67" s="65">
        <f t="shared" si="3"/>
        <v>8</v>
      </c>
      <c r="D67" s="16">
        <f t="shared" si="8"/>
        <v>2283319</v>
      </c>
      <c r="E67" s="18">
        <v>31</v>
      </c>
      <c r="F67" s="16">
        <f t="shared" si="4"/>
        <v>5061.46</v>
      </c>
      <c r="G67" s="16">
        <f t="shared" si="12"/>
        <v>0</v>
      </c>
      <c r="H67" s="16">
        <f t="shared" si="2"/>
        <v>5061.46</v>
      </c>
      <c r="I67" s="4"/>
      <c r="J67" s="4"/>
      <c r="K67" s="4"/>
      <c r="L67" s="4"/>
      <c r="M67" s="4"/>
      <c r="N67" s="4"/>
      <c r="O67" s="4"/>
      <c r="P67" s="4"/>
    </row>
    <row r="68" spans="1:16" s="3" customFormat="1" ht="12.75">
      <c r="A68"/>
      <c r="B68" s="70">
        <f t="shared" si="7"/>
        <v>47</v>
      </c>
      <c r="C68" s="65">
        <f t="shared" si="3"/>
        <v>9</v>
      </c>
      <c r="D68" s="16">
        <f t="shared" si="8"/>
        <v>2266652</v>
      </c>
      <c r="E68" s="18">
        <v>30</v>
      </c>
      <c r="F68" s="16">
        <f t="shared" si="4"/>
        <v>4862.43</v>
      </c>
      <c r="G68" s="16">
        <f t="shared" si="12"/>
        <v>0</v>
      </c>
      <c r="H68" s="16">
        <f t="shared" si="2"/>
        <v>4862.43</v>
      </c>
      <c r="I68" s="4"/>
      <c r="J68" s="4"/>
      <c r="K68" s="4"/>
      <c r="L68" s="4"/>
      <c r="M68" s="4"/>
      <c r="N68" s="4"/>
      <c r="O68" s="4"/>
      <c r="P68" s="4"/>
    </row>
    <row r="69" spans="1:16" s="3" customFormat="1" ht="12.75">
      <c r="A69"/>
      <c r="B69" s="70">
        <f t="shared" si="7"/>
        <v>48</v>
      </c>
      <c r="C69" s="65">
        <f t="shared" si="3"/>
        <v>10</v>
      </c>
      <c r="D69" s="16">
        <f t="shared" si="8"/>
        <v>2249985</v>
      </c>
      <c r="E69" s="18">
        <v>31</v>
      </c>
      <c r="F69" s="16">
        <f t="shared" si="4"/>
        <v>4987.57</v>
      </c>
      <c r="G69" s="16">
        <f t="shared" si="12"/>
        <v>0</v>
      </c>
      <c r="H69" s="16">
        <f t="shared" si="2"/>
        <v>4987.57</v>
      </c>
      <c r="I69" s="4"/>
      <c r="J69" s="4"/>
      <c r="K69" s="4"/>
      <c r="L69" s="4"/>
      <c r="M69" s="4"/>
      <c r="N69" s="4"/>
      <c r="O69" s="4"/>
      <c r="P69" s="4"/>
    </row>
    <row r="70" spans="1:16" s="3" customFormat="1" ht="12.75">
      <c r="A70"/>
      <c r="B70" s="70">
        <f t="shared" si="7"/>
        <v>49</v>
      </c>
      <c r="C70" s="65">
        <f t="shared" si="3"/>
        <v>11</v>
      </c>
      <c r="D70" s="16">
        <f t="shared" si="8"/>
        <v>2233318</v>
      </c>
      <c r="E70" s="18">
        <v>30</v>
      </c>
      <c r="F70" s="16">
        <f t="shared" si="4"/>
        <v>4790.93</v>
      </c>
      <c r="G70" s="16">
        <f t="shared" si="12"/>
        <v>0</v>
      </c>
      <c r="H70" s="16">
        <f t="shared" si="2"/>
        <v>4790.93</v>
      </c>
      <c r="I70" s="4"/>
      <c r="J70" s="4"/>
      <c r="K70" s="4"/>
      <c r="L70" s="4"/>
      <c r="M70" s="4"/>
      <c r="N70" s="4"/>
      <c r="O70" s="4"/>
      <c r="P70" s="4"/>
    </row>
    <row r="71" spans="1:16" s="3" customFormat="1" ht="13.5" thickBot="1">
      <c r="A71"/>
      <c r="B71" s="74">
        <f t="shared" si="7"/>
        <v>50</v>
      </c>
      <c r="C71" s="67">
        <f t="shared" si="3"/>
        <v>12</v>
      </c>
      <c r="D71" s="23">
        <f t="shared" si="8"/>
        <v>2216651</v>
      </c>
      <c r="E71" s="25">
        <v>31</v>
      </c>
      <c r="F71" s="23">
        <f t="shared" si="4"/>
        <v>4913.68</v>
      </c>
      <c r="G71" s="23">
        <f t="shared" si="12"/>
        <v>0</v>
      </c>
      <c r="H71" s="23">
        <f t="shared" si="2"/>
        <v>4913.68</v>
      </c>
      <c r="I71" s="4"/>
      <c r="J71" s="4"/>
      <c r="K71" s="4"/>
      <c r="L71" s="4"/>
      <c r="M71" s="4"/>
      <c r="N71" s="4"/>
      <c r="O71" s="4"/>
      <c r="P71" s="4"/>
    </row>
    <row r="72" spans="1:16" s="3" customFormat="1" ht="12.75">
      <c r="A72">
        <f>A60+1</f>
        <v>2018</v>
      </c>
      <c r="B72" s="72">
        <f t="shared" si="7"/>
        <v>51</v>
      </c>
      <c r="C72" s="64">
        <v>1</v>
      </c>
      <c r="D72" s="16">
        <f t="shared" si="8"/>
        <v>2199984</v>
      </c>
      <c r="E72" s="15">
        <v>31</v>
      </c>
      <c r="F72" s="16">
        <f t="shared" si="4"/>
        <v>4876.73</v>
      </c>
      <c r="G72" s="16">
        <f t="shared" si="12"/>
        <v>0</v>
      </c>
      <c r="H72" s="16">
        <f t="shared" si="2"/>
        <v>4876.73</v>
      </c>
      <c r="I72" s="4"/>
      <c r="J72" s="4"/>
      <c r="K72" s="4"/>
      <c r="L72" s="4"/>
      <c r="M72" s="4"/>
      <c r="N72" s="4"/>
      <c r="O72" s="4"/>
      <c r="P72" s="4"/>
    </row>
    <row r="73" spans="1:16" s="3" customFormat="1" ht="12.75">
      <c r="A73"/>
      <c r="B73" s="70">
        <f t="shared" si="7"/>
        <v>52</v>
      </c>
      <c r="C73" s="65">
        <f t="shared" si="3"/>
        <v>2</v>
      </c>
      <c r="D73" s="16">
        <f t="shared" si="8"/>
        <v>2183317</v>
      </c>
      <c r="E73" s="57">
        <f>IF(A73=2012,29,IF(A73=2016,29,IF(A73=2020,29,IF(A73=2024,29,IF(A73=2028,29,IF(A73=2032,29,IF(A73=2036,29,IF(A73=2040,29,28))))))))</f>
        <v>28</v>
      </c>
      <c r="F73" s="19">
        <f>ROUND(IF(E73=29,((D73*$L$12*E73)/366),((D73*$L$12*E73)/365)),2)</f>
        <v>4371.42</v>
      </c>
      <c r="G73" s="19">
        <f>ROUND(IF(E73=29,(D73*$N$12*E73)/366,(D73*$N$12*E73)/365),2)</f>
        <v>0</v>
      </c>
      <c r="H73" s="16">
        <f t="shared" si="2"/>
        <v>4371.42</v>
      </c>
      <c r="I73" s="4"/>
      <c r="J73" s="4"/>
      <c r="K73" s="4"/>
      <c r="L73" s="4"/>
      <c r="M73" s="4"/>
      <c r="N73" s="4"/>
      <c r="O73" s="4"/>
      <c r="P73" s="4"/>
    </row>
    <row r="74" spans="1:16" s="3" customFormat="1" ht="12.75">
      <c r="A74"/>
      <c r="B74" s="70">
        <f t="shared" si="7"/>
        <v>53</v>
      </c>
      <c r="C74" s="65">
        <f t="shared" si="3"/>
        <v>3</v>
      </c>
      <c r="D74" s="16">
        <f t="shared" si="8"/>
        <v>2166650</v>
      </c>
      <c r="E74" s="18">
        <v>31</v>
      </c>
      <c r="F74" s="16">
        <f t="shared" si="4"/>
        <v>4802.84</v>
      </c>
      <c r="G74" s="16">
        <f aca="true" t="shared" si="13" ref="G74:G84">ROUND((D74*$N$12*E74)/365,2)</f>
        <v>0</v>
      </c>
      <c r="H74" s="16">
        <f t="shared" si="2"/>
        <v>4802.84</v>
      </c>
      <c r="I74" s="4"/>
      <c r="J74" s="4"/>
      <c r="K74" s="4"/>
      <c r="L74" s="4"/>
      <c r="M74" s="4"/>
      <c r="N74" s="4"/>
      <c r="O74" s="4"/>
      <c r="P74" s="4"/>
    </row>
    <row r="75" spans="1:16" s="3" customFormat="1" ht="12.75">
      <c r="A75"/>
      <c r="B75" s="70">
        <f t="shared" si="7"/>
        <v>54</v>
      </c>
      <c r="C75" s="65">
        <f t="shared" si="3"/>
        <v>4</v>
      </c>
      <c r="D75" s="16">
        <f t="shared" si="8"/>
        <v>2149983</v>
      </c>
      <c r="E75" s="18">
        <v>30</v>
      </c>
      <c r="F75" s="16">
        <f t="shared" si="4"/>
        <v>4612.16</v>
      </c>
      <c r="G75" s="16">
        <f t="shared" si="13"/>
        <v>0</v>
      </c>
      <c r="H75" s="16">
        <f t="shared" si="2"/>
        <v>4612.16</v>
      </c>
      <c r="I75" s="4"/>
      <c r="J75" s="4"/>
      <c r="K75" s="4"/>
      <c r="L75" s="4"/>
      <c r="M75" s="4"/>
      <c r="N75" s="4"/>
      <c r="O75" s="4"/>
      <c r="P75" s="4"/>
    </row>
    <row r="76" spans="1:16" s="3" customFormat="1" ht="12.75">
      <c r="A76"/>
      <c r="B76" s="70">
        <f t="shared" si="7"/>
        <v>55</v>
      </c>
      <c r="C76" s="65">
        <f t="shared" si="3"/>
        <v>5</v>
      </c>
      <c r="D76" s="16">
        <f t="shared" si="8"/>
        <v>2133316</v>
      </c>
      <c r="E76" s="18">
        <v>31</v>
      </c>
      <c r="F76" s="16">
        <f t="shared" si="4"/>
        <v>4728.95</v>
      </c>
      <c r="G76" s="16">
        <f t="shared" si="13"/>
        <v>0</v>
      </c>
      <c r="H76" s="16">
        <f t="shared" si="2"/>
        <v>4728.95</v>
      </c>
      <c r="I76" s="4"/>
      <c r="J76" s="4"/>
      <c r="K76" s="4"/>
      <c r="L76" s="4"/>
      <c r="M76" s="4"/>
      <c r="N76" s="4"/>
      <c r="O76" s="4"/>
      <c r="P76" s="4"/>
    </row>
    <row r="77" spans="1:16" s="3" customFormat="1" ht="12.75">
      <c r="A77"/>
      <c r="B77" s="70">
        <f t="shared" si="7"/>
        <v>56</v>
      </c>
      <c r="C77" s="65">
        <f t="shared" si="3"/>
        <v>6</v>
      </c>
      <c r="D77" s="16">
        <f t="shared" si="8"/>
        <v>2116649</v>
      </c>
      <c r="E77" s="18">
        <v>30</v>
      </c>
      <c r="F77" s="16">
        <f t="shared" si="4"/>
        <v>4540.65</v>
      </c>
      <c r="G77" s="16">
        <f t="shared" si="13"/>
        <v>0</v>
      </c>
      <c r="H77" s="16">
        <f aca="true" t="shared" si="14" ref="H77:H140">F77+G77</f>
        <v>4540.65</v>
      </c>
      <c r="I77" s="4"/>
      <c r="J77" s="4"/>
      <c r="K77" s="4"/>
      <c r="L77" s="4"/>
      <c r="M77" s="4"/>
      <c r="N77" s="4"/>
      <c r="O77" s="4"/>
      <c r="P77" s="4"/>
    </row>
    <row r="78" spans="1:16" s="3" customFormat="1" ht="12.75">
      <c r="A78"/>
      <c r="B78" s="70">
        <f t="shared" si="7"/>
        <v>57</v>
      </c>
      <c r="C78" s="65">
        <f aca="true" t="shared" si="15" ref="C78:C141">C77+1</f>
        <v>7</v>
      </c>
      <c r="D78" s="16">
        <f t="shared" si="8"/>
        <v>2099982</v>
      </c>
      <c r="E78" s="18">
        <v>31</v>
      </c>
      <c r="F78" s="16">
        <f aca="true" t="shared" si="16" ref="F78:F141">ROUND((D78*$L$12*E78)/365,2)</f>
        <v>4655.06</v>
      </c>
      <c r="G78" s="16">
        <f t="shared" si="13"/>
        <v>0</v>
      </c>
      <c r="H78" s="16">
        <f t="shared" si="14"/>
        <v>4655.06</v>
      </c>
      <c r="I78" s="4"/>
      <c r="J78" s="4"/>
      <c r="K78" s="4"/>
      <c r="L78" s="4"/>
      <c r="M78" s="4"/>
      <c r="N78" s="4"/>
      <c r="O78" s="4"/>
      <c r="P78" s="4"/>
    </row>
    <row r="79" spans="1:16" s="3" customFormat="1" ht="12.75">
      <c r="A79"/>
      <c r="B79" s="70">
        <f t="shared" si="7"/>
        <v>58</v>
      </c>
      <c r="C79" s="65">
        <f t="shared" si="15"/>
        <v>8</v>
      </c>
      <c r="D79" s="16">
        <f t="shared" si="8"/>
        <v>2083315</v>
      </c>
      <c r="E79" s="18">
        <v>31</v>
      </c>
      <c r="F79" s="16">
        <f t="shared" si="16"/>
        <v>4618.11</v>
      </c>
      <c r="G79" s="16">
        <f t="shared" si="13"/>
        <v>0</v>
      </c>
      <c r="H79" s="16">
        <f t="shared" si="14"/>
        <v>4618.11</v>
      </c>
      <c r="I79" s="4"/>
      <c r="J79" s="4"/>
      <c r="K79" s="4"/>
      <c r="L79" s="4"/>
      <c r="M79" s="4"/>
      <c r="N79" s="4"/>
      <c r="O79" s="4"/>
      <c r="P79" s="4"/>
    </row>
    <row r="80" spans="1:16" s="3" customFormat="1" ht="12.75">
      <c r="A80"/>
      <c r="B80" s="70">
        <f t="shared" si="7"/>
        <v>59</v>
      </c>
      <c r="C80" s="65">
        <f t="shared" si="15"/>
        <v>9</v>
      </c>
      <c r="D80" s="16">
        <f t="shared" si="8"/>
        <v>2066648</v>
      </c>
      <c r="E80" s="18">
        <v>30</v>
      </c>
      <c r="F80" s="16">
        <f t="shared" si="16"/>
        <v>4433.38</v>
      </c>
      <c r="G80" s="16">
        <f t="shared" si="13"/>
        <v>0</v>
      </c>
      <c r="H80" s="16">
        <f t="shared" si="14"/>
        <v>4433.38</v>
      </c>
      <c r="I80" s="4"/>
      <c r="J80" s="4"/>
      <c r="K80" s="4"/>
      <c r="L80" s="4"/>
      <c r="M80" s="4"/>
      <c r="N80" s="4"/>
      <c r="O80" s="4"/>
      <c r="P80" s="4"/>
    </row>
    <row r="81" spans="1:8" s="4" customFormat="1" ht="12.75">
      <c r="A81"/>
      <c r="B81" s="70">
        <f t="shared" si="7"/>
        <v>60</v>
      </c>
      <c r="C81" s="65">
        <f t="shared" si="15"/>
        <v>10</v>
      </c>
      <c r="D81" s="16">
        <f t="shared" si="8"/>
        <v>2049981</v>
      </c>
      <c r="E81" s="18">
        <v>31</v>
      </c>
      <c r="F81" s="16">
        <f t="shared" si="16"/>
        <v>4544.22</v>
      </c>
      <c r="G81" s="16">
        <f t="shared" si="13"/>
        <v>0</v>
      </c>
      <c r="H81" s="16">
        <f t="shared" si="14"/>
        <v>4544.22</v>
      </c>
    </row>
    <row r="82" spans="1:8" s="4" customFormat="1" ht="12.75">
      <c r="A82"/>
      <c r="B82" s="70">
        <f t="shared" si="7"/>
        <v>61</v>
      </c>
      <c r="C82" s="65">
        <f t="shared" si="15"/>
        <v>11</v>
      </c>
      <c r="D82" s="16">
        <f t="shared" si="8"/>
        <v>2033314</v>
      </c>
      <c r="E82" s="18">
        <v>30</v>
      </c>
      <c r="F82" s="16">
        <f t="shared" si="16"/>
        <v>4361.88</v>
      </c>
      <c r="G82" s="16">
        <f t="shared" si="13"/>
        <v>0</v>
      </c>
      <c r="H82" s="16">
        <f t="shared" si="14"/>
        <v>4361.88</v>
      </c>
    </row>
    <row r="83" spans="1:8" s="4" customFormat="1" ht="13.5" thickBot="1">
      <c r="A83"/>
      <c r="B83" s="74">
        <f t="shared" si="7"/>
        <v>62</v>
      </c>
      <c r="C83" s="67">
        <f t="shared" si="15"/>
        <v>12</v>
      </c>
      <c r="D83" s="23">
        <f t="shared" si="8"/>
        <v>2016647</v>
      </c>
      <c r="E83" s="25">
        <v>31</v>
      </c>
      <c r="F83" s="23">
        <f t="shared" si="16"/>
        <v>4470.33</v>
      </c>
      <c r="G83" s="23">
        <f t="shared" si="13"/>
        <v>0</v>
      </c>
      <c r="H83" s="23">
        <f t="shared" si="14"/>
        <v>4470.33</v>
      </c>
    </row>
    <row r="84" spans="1:8" s="4" customFormat="1" ht="12.75">
      <c r="A84">
        <f>A72+1</f>
        <v>2019</v>
      </c>
      <c r="B84" s="72">
        <f t="shared" si="7"/>
        <v>63</v>
      </c>
      <c r="C84" s="64">
        <v>1</v>
      </c>
      <c r="D84" s="16">
        <f t="shared" si="8"/>
        <v>1999980</v>
      </c>
      <c r="E84" s="15">
        <v>31</v>
      </c>
      <c r="F84" s="16">
        <f t="shared" si="16"/>
        <v>4433.38</v>
      </c>
      <c r="G84" s="16">
        <f t="shared" si="13"/>
        <v>0</v>
      </c>
      <c r="H84" s="16">
        <f t="shared" si="14"/>
        <v>4433.38</v>
      </c>
    </row>
    <row r="85" spans="1:9" s="4" customFormat="1" ht="12.75">
      <c r="A85"/>
      <c r="B85" s="70">
        <f t="shared" si="7"/>
        <v>64</v>
      </c>
      <c r="C85" s="65">
        <f t="shared" si="15"/>
        <v>2</v>
      </c>
      <c r="D85" s="16">
        <f t="shared" si="8"/>
        <v>1983313</v>
      </c>
      <c r="E85" s="57">
        <f>IF(A84=2012,29,IF(A84=2016,29,IF(A84=2020,29,IF(A84=2024,29,IF(A84=2028,29,IF(A84=2032,29,IF(A84=2036,29,IF(A84=2040,29,28))))))))</f>
        <v>28</v>
      </c>
      <c r="F85" s="19">
        <f>ROUND(IF(E85=29,((D85*$L$12*E85)/366),((D85*$L$12*E85)/365)),2)</f>
        <v>3970.97</v>
      </c>
      <c r="G85" s="19">
        <f>ROUND(IF(E85=29,(D85*$N$12*E85)/366,(D85*$N$12*E85)/365),2)</f>
        <v>0</v>
      </c>
      <c r="H85" s="16">
        <f t="shared" si="14"/>
        <v>3970.97</v>
      </c>
      <c r="I85" s="27"/>
    </row>
    <row r="86" spans="1:9" s="4" customFormat="1" ht="12.75">
      <c r="A86"/>
      <c r="B86" s="70">
        <f t="shared" si="7"/>
        <v>65</v>
      </c>
      <c r="C86" s="65">
        <f t="shared" si="15"/>
        <v>3</v>
      </c>
      <c r="D86" s="16">
        <f t="shared" si="8"/>
        <v>1966646</v>
      </c>
      <c r="E86" s="18">
        <v>31</v>
      </c>
      <c r="F86" s="16">
        <f t="shared" si="16"/>
        <v>4359.49</v>
      </c>
      <c r="G86" s="16">
        <f aca="true" t="shared" si="17" ref="G86:G96">ROUND((D86*$N$12*E86)/365,2)</f>
        <v>0</v>
      </c>
      <c r="H86" s="16">
        <f t="shared" si="14"/>
        <v>4359.49</v>
      </c>
      <c r="I86" s="29" t="s">
        <v>17</v>
      </c>
    </row>
    <row r="87" spans="1:8" s="4" customFormat="1" ht="12.75">
      <c r="A87"/>
      <c r="B87" s="70">
        <f t="shared" si="7"/>
        <v>66</v>
      </c>
      <c r="C87" s="65">
        <f t="shared" si="15"/>
        <v>4</v>
      </c>
      <c r="D87" s="16">
        <f t="shared" si="8"/>
        <v>1949979</v>
      </c>
      <c r="E87" s="18">
        <v>30</v>
      </c>
      <c r="F87" s="16">
        <f t="shared" si="16"/>
        <v>4183.11</v>
      </c>
      <c r="G87" s="16">
        <f t="shared" si="17"/>
        <v>0</v>
      </c>
      <c r="H87" s="16">
        <f t="shared" si="14"/>
        <v>4183.11</v>
      </c>
    </row>
    <row r="88" spans="1:8" s="4" customFormat="1" ht="12.75">
      <c r="A88"/>
      <c r="B88" s="70">
        <f aca="true" t="shared" si="18" ref="B88:B151">IF(D88&gt;0,B87+1,0)</f>
        <v>67</v>
      </c>
      <c r="C88" s="65">
        <f t="shared" si="15"/>
        <v>5</v>
      </c>
      <c r="D88" s="16">
        <f aca="true" t="shared" si="19" ref="D88:D151">IF(D87-$L$11&gt;0,D87-$L$11,0)</f>
        <v>1933312</v>
      </c>
      <c r="E88" s="18">
        <v>31</v>
      </c>
      <c r="F88" s="16">
        <f t="shared" si="16"/>
        <v>4285.6</v>
      </c>
      <c r="G88" s="16">
        <f t="shared" si="17"/>
        <v>0</v>
      </c>
      <c r="H88" s="16">
        <f t="shared" si="14"/>
        <v>4285.6</v>
      </c>
    </row>
    <row r="89" spans="1:8" s="4" customFormat="1" ht="12.75">
      <c r="A89"/>
      <c r="B89" s="70">
        <f t="shared" si="18"/>
        <v>68</v>
      </c>
      <c r="C89" s="65">
        <f t="shared" si="15"/>
        <v>6</v>
      </c>
      <c r="D89" s="16">
        <f t="shared" si="19"/>
        <v>1916645</v>
      </c>
      <c r="E89" s="18">
        <v>30</v>
      </c>
      <c r="F89" s="16">
        <f t="shared" si="16"/>
        <v>4111.6</v>
      </c>
      <c r="G89" s="16">
        <f t="shared" si="17"/>
        <v>0</v>
      </c>
      <c r="H89" s="16">
        <f t="shared" si="14"/>
        <v>4111.6</v>
      </c>
    </row>
    <row r="90" spans="1:11" s="4" customFormat="1" ht="12.75">
      <c r="A90"/>
      <c r="B90" s="70">
        <f t="shared" si="18"/>
        <v>69</v>
      </c>
      <c r="C90" s="65">
        <f t="shared" si="15"/>
        <v>7</v>
      </c>
      <c r="D90" s="16">
        <f t="shared" si="19"/>
        <v>1899978</v>
      </c>
      <c r="E90" s="18">
        <v>31</v>
      </c>
      <c r="F90" s="16">
        <f t="shared" si="16"/>
        <v>4211.7</v>
      </c>
      <c r="G90" s="16">
        <f t="shared" si="17"/>
        <v>0</v>
      </c>
      <c r="H90" s="16">
        <f t="shared" si="14"/>
        <v>4211.7</v>
      </c>
      <c r="I90" s="27"/>
      <c r="K90" s="27"/>
    </row>
    <row r="91" spans="1:8" s="4" customFormat="1" ht="12.75">
      <c r="A91"/>
      <c r="B91" s="70">
        <f t="shared" si="18"/>
        <v>70</v>
      </c>
      <c r="C91" s="65">
        <f t="shared" si="15"/>
        <v>8</v>
      </c>
      <c r="D91" s="16">
        <f t="shared" si="19"/>
        <v>1883311</v>
      </c>
      <c r="E91" s="18">
        <v>31</v>
      </c>
      <c r="F91" s="16">
        <f t="shared" si="16"/>
        <v>4174.76</v>
      </c>
      <c r="G91" s="16">
        <f t="shared" si="17"/>
        <v>0</v>
      </c>
      <c r="H91" s="16">
        <f t="shared" si="14"/>
        <v>4174.76</v>
      </c>
    </row>
    <row r="92" spans="1:8" s="4" customFormat="1" ht="12.75">
      <c r="A92"/>
      <c r="B92" s="70">
        <f t="shared" si="18"/>
        <v>71</v>
      </c>
      <c r="C92" s="65">
        <f t="shared" si="15"/>
        <v>9</v>
      </c>
      <c r="D92" s="16">
        <f t="shared" si="19"/>
        <v>1866644</v>
      </c>
      <c r="E92" s="18">
        <v>30</v>
      </c>
      <c r="F92" s="16">
        <f t="shared" si="16"/>
        <v>4004.33</v>
      </c>
      <c r="G92" s="16">
        <f t="shared" si="17"/>
        <v>0</v>
      </c>
      <c r="H92" s="16">
        <f t="shared" si="14"/>
        <v>4004.33</v>
      </c>
    </row>
    <row r="93" spans="1:8" s="4" customFormat="1" ht="12.75">
      <c r="A93"/>
      <c r="B93" s="70">
        <f t="shared" si="18"/>
        <v>72</v>
      </c>
      <c r="C93" s="65">
        <f t="shared" si="15"/>
        <v>10</v>
      </c>
      <c r="D93" s="16">
        <f t="shared" si="19"/>
        <v>1849977</v>
      </c>
      <c r="E93" s="18">
        <v>31</v>
      </c>
      <c r="F93" s="16">
        <f t="shared" si="16"/>
        <v>4100.87</v>
      </c>
      <c r="G93" s="16">
        <f t="shared" si="17"/>
        <v>0</v>
      </c>
      <c r="H93" s="16">
        <f t="shared" si="14"/>
        <v>4100.87</v>
      </c>
    </row>
    <row r="94" spans="1:8" s="4" customFormat="1" ht="12.75">
      <c r="A94"/>
      <c r="B94" s="70">
        <f t="shared" si="18"/>
        <v>73</v>
      </c>
      <c r="C94" s="65">
        <f t="shared" si="15"/>
        <v>11</v>
      </c>
      <c r="D94" s="16">
        <f t="shared" si="19"/>
        <v>1833310</v>
      </c>
      <c r="E94" s="18">
        <v>30</v>
      </c>
      <c r="F94" s="16">
        <f t="shared" si="16"/>
        <v>3932.83</v>
      </c>
      <c r="G94" s="16">
        <f t="shared" si="17"/>
        <v>0</v>
      </c>
      <c r="H94" s="16">
        <f t="shared" si="14"/>
        <v>3932.83</v>
      </c>
    </row>
    <row r="95" spans="1:8" s="4" customFormat="1" ht="13.5" thickBot="1">
      <c r="A95"/>
      <c r="B95" s="74">
        <f t="shared" si="18"/>
        <v>74</v>
      </c>
      <c r="C95" s="67">
        <f t="shared" si="15"/>
        <v>12</v>
      </c>
      <c r="D95" s="23">
        <f t="shared" si="19"/>
        <v>1816643</v>
      </c>
      <c r="E95" s="25">
        <v>31</v>
      </c>
      <c r="F95" s="23">
        <f t="shared" si="16"/>
        <v>4026.97</v>
      </c>
      <c r="G95" s="23">
        <f t="shared" si="17"/>
        <v>0</v>
      </c>
      <c r="H95" s="23">
        <f t="shared" si="14"/>
        <v>4026.97</v>
      </c>
    </row>
    <row r="96" spans="1:8" s="4" customFormat="1" ht="12.75">
      <c r="A96">
        <f>A84+1</f>
        <v>2020</v>
      </c>
      <c r="B96" s="72">
        <f t="shared" si="18"/>
        <v>75</v>
      </c>
      <c r="C96" s="64">
        <v>1</v>
      </c>
      <c r="D96" s="16">
        <f t="shared" si="19"/>
        <v>1799976</v>
      </c>
      <c r="E96" s="15">
        <v>31</v>
      </c>
      <c r="F96" s="16">
        <f t="shared" si="16"/>
        <v>3990.03</v>
      </c>
      <c r="G96" s="16">
        <f t="shared" si="17"/>
        <v>0</v>
      </c>
      <c r="H96" s="16">
        <f t="shared" si="14"/>
        <v>3990.03</v>
      </c>
    </row>
    <row r="97" spans="1:8" s="4" customFormat="1" ht="12.75">
      <c r="A97"/>
      <c r="B97" s="70">
        <f t="shared" si="18"/>
        <v>76</v>
      </c>
      <c r="C97" s="65">
        <f t="shared" si="15"/>
        <v>2</v>
      </c>
      <c r="D97" s="16">
        <f t="shared" si="19"/>
        <v>1783309</v>
      </c>
      <c r="E97" s="57">
        <f>IF(A96=2012,29,IF(A96=2016,29,IF(A96=2020,29,IF(A96=2024,29,IF(A96=2028,29,IF(A96=2032,29,IF(A96=2036,29,IF(A96=2040,29,28))))))))</f>
        <v>29</v>
      </c>
      <c r="F97" s="19">
        <f>ROUND(IF(E97=29,((D97*$L$12*E97)/366),((D97*$L$12*E97)/365)),2)</f>
        <v>3687.94</v>
      </c>
      <c r="G97" s="19">
        <f>ROUND(IF(E97=29,(D97*$N$12*E97)/366,(D97*$N$12*E97)/365),2)</f>
        <v>0</v>
      </c>
      <c r="H97" s="16">
        <f t="shared" si="14"/>
        <v>3687.94</v>
      </c>
    </row>
    <row r="98" spans="1:8" s="4" customFormat="1" ht="12.75">
      <c r="A98"/>
      <c r="B98" s="70">
        <f t="shared" si="18"/>
        <v>77</v>
      </c>
      <c r="C98" s="65">
        <f t="shared" si="15"/>
        <v>3</v>
      </c>
      <c r="D98" s="16">
        <f t="shared" si="19"/>
        <v>1766642</v>
      </c>
      <c r="E98" s="18">
        <v>31</v>
      </c>
      <c r="F98" s="16">
        <f t="shared" si="16"/>
        <v>3916.14</v>
      </c>
      <c r="G98" s="16">
        <f aca="true" t="shared" si="20" ref="G98:G108">ROUND((D98*$N$12*E98)/365,2)</f>
        <v>0</v>
      </c>
      <c r="H98" s="16">
        <f t="shared" si="14"/>
        <v>3916.14</v>
      </c>
    </row>
    <row r="99" spans="1:8" s="4" customFormat="1" ht="12.75">
      <c r="A99"/>
      <c r="B99" s="70">
        <f t="shared" si="18"/>
        <v>78</v>
      </c>
      <c r="C99" s="65">
        <f t="shared" si="15"/>
        <v>4</v>
      </c>
      <c r="D99" s="16">
        <f t="shared" si="19"/>
        <v>1749975</v>
      </c>
      <c r="E99" s="18">
        <v>30</v>
      </c>
      <c r="F99" s="16">
        <f t="shared" si="16"/>
        <v>3754.06</v>
      </c>
      <c r="G99" s="16">
        <f t="shared" si="20"/>
        <v>0</v>
      </c>
      <c r="H99" s="16">
        <f t="shared" si="14"/>
        <v>3754.06</v>
      </c>
    </row>
    <row r="100" spans="1:8" s="4" customFormat="1" ht="12.75">
      <c r="A100"/>
      <c r="B100" s="70">
        <f t="shared" si="18"/>
        <v>79</v>
      </c>
      <c r="C100" s="65">
        <f t="shared" si="15"/>
        <v>5</v>
      </c>
      <c r="D100" s="16">
        <f t="shared" si="19"/>
        <v>1733308</v>
      </c>
      <c r="E100" s="18">
        <v>31</v>
      </c>
      <c r="F100" s="16">
        <f t="shared" si="16"/>
        <v>3842.25</v>
      </c>
      <c r="G100" s="16">
        <f t="shared" si="20"/>
        <v>0</v>
      </c>
      <c r="H100" s="16">
        <f t="shared" si="14"/>
        <v>3842.25</v>
      </c>
    </row>
    <row r="101" spans="1:8" s="4" customFormat="1" ht="12.75">
      <c r="A101"/>
      <c r="B101" s="70">
        <f t="shared" si="18"/>
        <v>80</v>
      </c>
      <c r="C101" s="65">
        <f t="shared" si="15"/>
        <v>6</v>
      </c>
      <c r="D101" s="16">
        <f t="shared" si="19"/>
        <v>1716641</v>
      </c>
      <c r="E101" s="18">
        <v>30</v>
      </c>
      <c r="F101" s="16">
        <f t="shared" si="16"/>
        <v>3682.55</v>
      </c>
      <c r="G101" s="16">
        <f t="shared" si="20"/>
        <v>0</v>
      </c>
      <c r="H101" s="16">
        <f t="shared" si="14"/>
        <v>3682.55</v>
      </c>
    </row>
    <row r="102" spans="1:8" s="4" customFormat="1" ht="12.75">
      <c r="A102"/>
      <c r="B102" s="70">
        <f t="shared" si="18"/>
        <v>81</v>
      </c>
      <c r="C102" s="65">
        <f t="shared" si="15"/>
        <v>7</v>
      </c>
      <c r="D102" s="16">
        <f t="shared" si="19"/>
        <v>1699974</v>
      </c>
      <c r="E102" s="18">
        <v>31</v>
      </c>
      <c r="F102" s="16">
        <f t="shared" si="16"/>
        <v>3768.35</v>
      </c>
      <c r="G102" s="16">
        <f t="shared" si="20"/>
        <v>0</v>
      </c>
      <c r="H102" s="16">
        <f t="shared" si="14"/>
        <v>3768.35</v>
      </c>
    </row>
    <row r="103" spans="1:8" s="4" customFormat="1" ht="12.75">
      <c r="A103"/>
      <c r="B103" s="70">
        <f t="shared" si="18"/>
        <v>82</v>
      </c>
      <c r="C103" s="65">
        <f t="shared" si="15"/>
        <v>8</v>
      </c>
      <c r="D103" s="16">
        <f t="shared" si="19"/>
        <v>1683307</v>
      </c>
      <c r="E103" s="18">
        <v>31</v>
      </c>
      <c r="F103" s="16">
        <f t="shared" si="16"/>
        <v>3731.41</v>
      </c>
      <c r="G103" s="16">
        <f t="shared" si="20"/>
        <v>0</v>
      </c>
      <c r="H103" s="16">
        <f t="shared" si="14"/>
        <v>3731.41</v>
      </c>
    </row>
    <row r="104" spans="1:8" s="4" customFormat="1" ht="12.75">
      <c r="A104"/>
      <c r="B104" s="70">
        <f t="shared" si="18"/>
        <v>83</v>
      </c>
      <c r="C104" s="65">
        <f t="shared" si="15"/>
        <v>9</v>
      </c>
      <c r="D104" s="16">
        <f t="shared" si="19"/>
        <v>1666640</v>
      </c>
      <c r="E104" s="18">
        <v>30</v>
      </c>
      <c r="F104" s="16">
        <f t="shared" si="16"/>
        <v>3575.29</v>
      </c>
      <c r="G104" s="16">
        <f t="shared" si="20"/>
        <v>0</v>
      </c>
      <c r="H104" s="16">
        <f t="shared" si="14"/>
        <v>3575.29</v>
      </c>
    </row>
    <row r="105" spans="1:11" s="4" customFormat="1" ht="12.75">
      <c r="A105"/>
      <c r="B105" s="70">
        <f t="shared" si="18"/>
        <v>84</v>
      </c>
      <c r="C105" s="65">
        <f t="shared" si="15"/>
        <v>10</v>
      </c>
      <c r="D105" s="16">
        <f t="shared" si="19"/>
        <v>1649973</v>
      </c>
      <c r="E105" s="18">
        <v>31</v>
      </c>
      <c r="F105" s="16">
        <f t="shared" si="16"/>
        <v>3657.52</v>
      </c>
      <c r="G105" s="16">
        <f t="shared" si="20"/>
        <v>0</v>
      </c>
      <c r="H105" s="16">
        <f t="shared" si="14"/>
        <v>3657.52</v>
      </c>
      <c r="K105" s="27"/>
    </row>
    <row r="106" spans="1:11" s="4" customFormat="1" ht="12.75">
      <c r="A106"/>
      <c r="B106" s="70">
        <f t="shared" si="18"/>
        <v>85</v>
      </c>
      <c r="C106" s="65">
        <f t="shared" si="15"/>
        <v>11</v>
      </c>
      <c r="D106" s="16">
        <f t="shared" si="19"/>
        <v>1633306</v>
      </c>
      <c r="E106" s="18">
        <v>30</v>
      </c>
      <c r="F106" s="16">
        <f t="shared" si="16"/>
        <v>3503.78</v>
      </c>
      <c r="G106" s="16">
        <f t="shared" si="20"/>
        <v>0</v>
      </c>
      <c r="H106" s="16">
        <f t="shared" si="14"/>
        <v>3503.78</v>
      </c>
      <c r="K106" s="27"/>
    </row>
    <row r="107" spans="1:11" s="4" customFormat="1" ht="13.5" thickBot="1">
      <c r="A107"/>
      <c r="B107" s="74">
        <f t="shared" si="18"/>
        <v>86</v>
      </c>
      <c r="C107" s="67">
        <f t="shared" si="15"/>
        <v>12</v>
      </c>
      <c r="D107" s="23">
        <f t="shared" si="19"/>
        <v>1616639</v>
      </c>
      <c r="E107" s="25">
        <v>31</v>
      </c>
      <c r="F107" s="23">
        <f t="shared" si="16"/>
        <v>3583.62</v>
      </c>
      <c r="G107" s="23">
        <f t="shared" si="20"/>
        <v>0</v>
      </c>
      <c r="H107" s="23">
        <f t="shared" si="14"/>
        <v>3583.62</v>
      </c>
      <c r="K107" s="27"/>
    </row>
    <row r="108" spans="1:8" s="4" customFormat="1" ht="12.75">
      <c r="A108">
        <f>A96+1</f>
        <v>2021</v>
      </c>
      <c r="B108" s="72">
        <f t="shared" si="18"/>
        <v>87</v>
      </c>
      <c r="C108" s="64">
        <v>1</v>
      </c>
      <c r="D108" s="16">
        <f t="shared" si="19"/>
        <v>1599972</v>
      </c>
      <c r="E108" s="15">
        <v>31</v>
      </c>
      <c r="F108" s="16">
        <f t="shared" si="16"/>
        <v>3546.68</v>
      </c>
      <c r="G108" s="16">
        <f t="shared" si="20"/>
        <v>0</v>
      </c>
      <c r="H108" s="16">
        <f t="shared" si="14"/>
        <v>3546.68</v>
      </c>
    </row>
    <row r="109" spans="1:8" s="4" customFormat="1" ht="12.75">
      <c r="A109"/>
      <c r="B109" s="70">
        <f t="shared" si="18"/>
        <v>88</v>
      </c>
      <c r="C109" s="65">
        <f t="shared" si="15"/>
        <v>2</v>
      </c>
      <c r="D109" s="16">
        <f t="shared" si="19"/>
        <v>1583305</v>
      </c>
      <c r="E109" s="57">
        <f>IF(A108=2012,29,IF(A108=2016,29,IF(A108=2020,29,IF(A108=2024,29,IF(A108=2028,29,IF(A108=2032,29,IF(A108=2036,29,IF(A108=2040,29,28))))))))</f>
        <v>28</v>
      </c>
      <c r="F109" s="19">
        <f>ROUND(IF(E109=29,((D109*$L$12*E109)/366),((D109*$L$12*E109)/365)),2)</f>
        <v>3170.08</v>
      </c>
      <c r="G109" s="19">
        <f>ROUND(IF(E109=29,(D109*$N$12*E109)/366,(D109*$N$12*E109)/365),2)</f>
        <v>0</v>
      </c>
      <c r="H109" s="16">
        <f t="shared" si="14"/>
        <v>3170.08</v>
      </c>
    </row>
    <row r="110" spans="1:8" s="4" customFormat="1" ht="12.75">
      <c r="A110"/>
      <c r="B110" s="70">
        <f t="shared" si="18"/>
        <v>89</v>
      </c>
      <c r="C110" s="65">
        <f t="shared" si="15"/>
        <v>3</v>
      </c>
      <c r="D110" s="16">
        <f t="shared" si="19"/>
        <v>1566638</v>
      </c>
      <c r="E110" s="18">
        <v>31</v>
      </c>
      <c r="F110" s="16">
        <f t="shared" si="16"/>
        <v>3472.79</v>
      </c>
      <c r="G110" s="16">
        <f aca="true" t="shared" si="21" ref="G110:G120">ROUND((D110*$N$12*E110)/365,2)</f>
        <v>0</v>
      </c>
      <c r="H110" s="16">
        <f t="shared" si="14"/>
        <v>3472.79</v>
      </c>
    </row>
    <row r="111" spans="1:8" s="4" customFormat="1" ht="12.75">
      <c r="A111"/>
      <c r="B111" s="70">
        <f t="shared" si="18"/>
        <v>90</v>
      </c>
      <c r="C111" s="65">
        <f t="shared" si="15"/>
        <v>4</v>
      </c>
      <c r="D111" s="16">
        <f t="shared" si="19"/>
        <v>1549971</v>
      </c>
      <c r="E111" s="18">
        <v>30</v>
      </c>
      <c r="F111" s="16">
        <f t="shared" si="16"/>
        <v>3325.01</v>
      </c>
      <c r="G111" s="16">
        <f t="shared" si="21"/>
        <v>0</v>
      </c>
      <c r="H111" s="16">
        <f t="shared" si="14"/>
        <v>3325.01</v>
      </c>
    </row>
    <row r="112" spans="1:11" s="4" customFormat="1" ht="12.75">
      <c r="A112"/>
      <c r="B112" s="70">
        <f t="shared" si="18"/>
        <v>91</v>
      </c>
      <c r="C112" s="65">
        <f t="shared" si="15"/>
        <v>5</v>
      </c>
      <c r="D112" s="16">
        <f t="shared" si="19"/>
        <v>1533304</v>
      </c>
      <c r="E112" s="18">
        <v>31</v>
      </c>
      <c r="F112" s="16">
        <f t="shared" si="16"/>
        <v>3398.89</v>
      </c>
      <c r="G112" s="16">
        <f t="shared" si="21"/>
        <v>0</v>
      </c>
      <c r="H112" s="16">
        <f t="shared" si="14"/>
        <v>3398.89</v>
      </c>
      <c r="K112" s="27"/>
    </row>
    <row r="113" spans="1:16" s="3" customFormat="1" ht="12.75">
      <c r="A113"/>
      <c r="B113" s="70">
        <f t="shared" si="18"/>
        <v>92</v>
      </c>
      <c r="C113" s="65">
        <f t="shared" si="15"/>
        <v>6</v>
      </c>
      <c r="D113" s="16">
        <f t="shared" si="19"/>
        <v>1516637</v>
      </c>
      <c r="E113" s="18">
        <v>30</v>
      </c>
      <c r="F113" s="16">
        <f t="shared" si="16"/>
        <v>3253.5</v>
      </c>
      <c r="G113" s="16">
        <f t="shared" si="21"/>
        <v>0</v>
      </c>
      <c r="H113" s="16">
        <f t="shared" si="14"/>
        <v>3253.5</v>
      </c>
      <c r="I113" s="4"/>
      <c r="J113" s="4"/>
      <c r="K113" s="4"/>
      <c r="L113" s="4"/>
      <c r="M113" s="4"/>
      <c r="N113" s="4"/>
      <c r="O113" s="4"/>
      <c r="P113" s="4"/>
    </row>
    <row r="114" spans="1:16" s="3" customFormat="1" ht="12.75">
      <c r="A114"/>
      <c r="B114" s="70">
        <f t="shared" si="18"/>
        <v>93</v>
      </c>
      <c r="C114" s="65">
        <f t="shared" si="15"/>
        <v>7</v>
      </c>
      <c r="D114" s="16">
        <f t="shared" si="19"/>
        <v>1499970</v>
      </c>
      <c r="E114" s="18">
        <v>31</v>
      </c>
      <c r="F114" s="16">
        <f t="shared" si="16"/>
        <v>3325</v>
      </c>
      <c r="G114" s="16">
        <f t="shared" si="21"/>
        <v>0</v>
      </c>
      <c r="H114" s="16">
        <f t="shared" si="14"/>
        <v>3325</v>
      </c>
      <c r="I114" s="4"/>
      <c r="J114" s="4"/>
      <c r="K114" s="4"/>
      <c r="L114" s="4"/>
      <c r="M114" s="4"/>
      <c r="N114" s="4"/>
      <c r="O114" s="4"/>
      <c r="P114" s="4"/>
    </row>
    <row r="115" spans="1:16" s="3" customFormat="1" ht="12.75">
      <c r="A115"/>
      <c r="B115" s="70">
        <f t="shared" si="18"/>
        <v>94</v>
      </c>
      <c r="C115" s="65">
        <f t="shared" si="15"/>
        <v>8</v>
      </c>
      <c r="D115" s="16">
        <f t="shared" si="19"/>
        <v>1483303</v>
      </c>
      <c r="E115" s="18">
        <v>31</v>
      </c>
      <c r="F115" s="16">
        <f t="shared" si="16"/>
        <v>3288.06</v>
      </c>
      <c r="G115" s="16">
        <f t="shared" si="21"/>
        <v>0</v>
      </c>
      <c r="H115" s="16">
        <f t="shared" si="14"/>
        <v>3288.06</v>
      </c>
      <c r="I115" s="4"/>
      <c r="J115" s="4"/>
      <c r="K115" s="4"/>
      <c r="L115" s="4"/>
      <c r="M115" s="4"/>
      <c r="N115" s="4"/>
      <c r="O115" s="4"/>
      <c r="P115" s="4"/>
    </row>
    <row r="116" spans="1:16" s="3" customFormat="1" ht="12.75">
      <c r="A116"/>
      <c r="B116" s="70">
        <f t="shared" si="18"/>
        <v>95</v>
      </c>
      <c r="C116" s="65">
        <f t="shared" si="15"/>
        <v>9</v>
      </c>
      <c r="D116" s="16">
        <f t="shared" si="19"/>
        <v>1466636</v>
      </c>
      <c r="E116" s="18">
        <v>30</v>
      </c>
      <c r="F116" s="16">
        <f t="shared" si="16"/>
        <v>3146.24</v>
      </c>
      <c r="G116" s="16">
        <f t="shared" si="21"/>
        <v>0</v>
      </c>
      <c r="H116" s="16">
        <f t="shared" si="14"/>
        <v>3146.24</v>
      </c>
      <c r="I116" s="4"/>
      <c r="J116" s="4"/>
      <c r="K116" s="4"/>
      <c r="L116" s="4"/>
      <c r="M116" s="4"/>
      <c r="N116" s="4"/>
      <c r="O116" s="4"/>
      <c r="P116" s="4"/>
    </row>
    <row r="117" spans="1:16" s="3" customFormat="1" ht="12.75">
      <c r="A117"/>
      <c r="B117" s="70">
        <f t="shared" si="18"/>
        <v>96</v>
      </c>
      <c r="C117" s="65">
        <f t="shared" si="15"/>
        <v>10</v>
      </c>
      <c r="D117" s="16">
        <f t="shared" si="19"/>
        <v>1449969</v>
      </c>
      <c r="E117" s="18">
        <v>31</v>
      </c>
      <c r="F117" s="16">
        <f t="shared" si="16"/>
        <v>3214.16</v>
      </c>
      <c r="G117" s="16">
        <f t="shared" si="21"/>
        <v>0</v>
      </c>
      <c r="H117" s="16">
        <f t="shared" si="14"/>
        <v>3214.16</v>
      </c>
      <c r="I117" s="4"/>
      <c r="J117" s="4"/>
      <c r="K117" s="4"/>
      <c r="L117" s="4"/>
      <c r="M117" s="4"/>
      <c r="N117" s="4"/>
      <c r="O117" s="4"/>
      <c r="P117" s="4"/>
    </row>
    <row r="118" spans="1:16" s="3" customFormat="1" ht="12.75">
      <c r="A118"/>
      <c r="B118" s="70">
        <f t="shared" si="18"/>
        <v>97</v>
      </c>
      <c r="C118" s="65">
        <f t="shared" si="15"/>
        <v>11</v>
      </c>
      <c r="D118" s="16">
        <f t="shared" si="19"/>
        <v>1433302</v>
      </c>
      <c r="E118" s="18">
        <v>30</v>
      </c>
      <c r="F118" s="16">
        <f t="shared" si="16"/>
        <v>3074.73</v>
      </c>
      <c r="G118" s="16">
        <f t="shared" si="21"/>
        <v>0</v>
      </c>
      <c r="H118" s="16">
        <f t="shared" si="14"/>
        <v>3074.73</v>
      </c>
      <c r="I118" s="4"/>
      <c r="J118" s="4"/>
      <c r="K118" s="4"/>
      <c r="L118" s="4"/>
      <c r="M118" s="4"/>
      <c r="N118" s="4"/>
      <c r="O118" s="4"/>
      <c r="P118" s="4"/>
    </row>
    <row r="119" spans="1:16" s="3" customFormat="1" ht="13.5" thickBot="1">
      <c r="A119"/>
      <c r="B119" s="74">
        <f t="shared" si="18"/>
        <v>98</v>
      </c>
      <c r="C119" s="67">
        <f t="shared" si="15"/>
        <v>12</v>
      </c>
      <c r="D119" s="23">
        <f t="shared" si="19"/>
        <v>1416635</v>
      </c>
      <c r="E119" s="25">
        <v>31</v>
      </c>
      <c r="F119" s="23">
        <f t="shared" si="16"/>
        <v>3140.27</v>
      </c>
      <c r="G119" s="23">
        <f t="shared" si="21"/>
        <v>0</v>
      </c>
      <c r="H119" s="23">
        <f t="shared" si="14"/>
        <v>3140.27</v>
      </c>
      <c r="I119" s="4"/>
      <c r="J119" s="4"/>
      <c r="K119" s="4"/>
      <c r="L119" s="4"/>
      <c r="M119" s="4"/>
      <c r="N119" s="4"/>
      <c r="O119" s="4"/>
      <c r="P119" s="4"/>
    </row>
    <row r="120" spans="1:16" s="3" customFormat="1" ht="12.75">
      <c r="A120">
        <f>A108+1</f>
        <v>2022</v>
      </c>
      <c r="B120" s="72">
        <f t="shared" si="18"/>
        <v>99</v>
      </c>
      <c r="C120" s="64">
        <v>1</v>
      </c>
      <c r="D120" s="16">
        <f t="shared" si="19"/>
        <v>1399968</v>
      </c>
      <c r="E120" s="15">
        <v>31</v>
      </c>
      <c r="F120" s="16">
        <f t="shared" si="16"/>
        <v>3103.33</v>
      </c>
      <c r="G120" s="16">
        <f t="shared" si="21"/>
        <v>0</v>
      </c>
      <c r="H120" s="16">
        <f t="shared" si="14"/>
        <v>3103.33</v>
      </c>
      <c r="I120" s="4"/>
      <c r="J120" s="4"/>
      <c r="K120" s="4"/>
      <c r="L120" s="4"/>
      <c r="M120" s="4"/>
      <c r="N120" s="4"/>
      <c r="O120" s="4"/>
      <c r="P120" s="4"/>
    </row>
    <row r="121" spans="1:16" s="3" customFormat="1" ht="12.75">
      <c r="A121"/>
      <c r="B121" s="70">
        <f t="shared" si="18"/>
        <v>100</v>
      </c>
      <c r="C121" s="65">
        <f t="shared" si="15"/>
        <v>2</v>
      </c>
      <c r="D121" s="16">
        <f t="shared" si="19"/>
        <v>1383301</v>
      </c>
      <c r="E121" s="57">
        <f>IF(A120=2012,29,IF(A120=2016,29,IF(A120=2020,29,IF(A120=2024,29,IF(A120=2028,29,IF(A120=2032,29,IF(A120=2036,29,IF(A120=2040,29,28))))))))</f>
        <v>28</v>
      </c>
      <c r="F121" s="19">
        <f>ROUND(IF(E121=29,((D121*$L$12*E121)/366),((D121*$L$12*E121)/365)),2)</f>
        <v>2769.63</v>
      </c>
      <c r="G121" s="19">
        <f>ROUND(IF(E121=29,(D121*$N$12*E121)/366,(D121*$N$12*E121)/365),2)</f>
        <v>0</v>
      </c>
      <c r="H121" s="16">
        <f t="shared" si="14"/>
        <v>2769.63</v>
      </c>
      <c r="I121" s="4"/>
      <c r="J121" s="4"/>
      <c r="K121" s="4"/>
      <c r="L121" s="4"/>
      <c r="M121" s="4"/>
      <c r="N121" s="4"/>
      <c r="O121" s="4"/>
      <c r="P121" s="4"/>
    </row>
    <row r="122" spans="1:16" s="3" customFormat="1" ht="12.75">
      <c r="A122"/>
      <c r="B122" s="70">
        <f t="shared" si="18"/>
        <v>101</v>
      </c>
      <c r="C122" s="65">
        <f t="shared" si="15"/>
        <v>3</v>
      </c>
      <c r="D122" s="16">
        <f t="shared" si="19"/>
        <v>1366634</v>
      </c>
      <c r="E122" s="18">
        <v>31</v>
      </c>
      <c r="F122" s="16">
        <f t="shared" si="16"/>
        <v>3029.43</v>
      </c>
      <c r="G122" s="16">
        <f aca="true" t="shared" si="22" ref="G122:G132">ROUND((D122*$N$12*E122)/365,2)</f>
        <v>0</v>
      </c>
      <c r="H122" s="16">
        <f t="shared" si="14"/>
        <v>3029.43</v>
      </c>
      <c r="I122" s="4"/>
      <c r="J122" s="4"/>
      <c r="K122" s="4"/>
      <c r="L122" s="4"/>
      <c r="M122" s="4"/>
      <c r="N122" s="4"/>
      <c r="O122" s="4"/>
      <c r="P122" s="4"/>
    </row>
    <row r="123" spans="1:16" s="3" customFormat="1" ht="12.75">
      <c r="A123"/>
      <c r="B123" s="70">
        <f t="shared" si="18"/>
        <v>102</v>
      </c>
      <c r="C123" s="65">
        <f t="shared" si="15"/>
        <v>4</v>
      </c>
      <c r="D123" s="16">
        <f t="shared" si="19"/>
        <v>1349967</v>
      </c>
      <c r="E123" s="18">
        <v>30</v>
      </c>
      <c r="F123" s="16">
        <f t="shared" si="16"/>
        <v>2895.96</v>
      </c>
      <c r="G123" s="16">
        <f t="shared" si="22"/>
        <v>0</v>
      </c>
      <c r="H123" s="16">
        <f t="shared" si="14"/>
        <v>2895.96</v>
      </c>
      <c r="I123" s="4"/>
      <c r="J123" s="4"/>
      <c r="K123" s="4"/>
      <c r="L123" s="4"/>
      <c r="M123" s="4"/>
      <c r="N123" s="4"/>
      <c r="O123" s="4"/>
      <c r="P123" s="4"/>
    </row>
    <row r="124" spans="1:16" s="3" customFormat="1" ht="12.75">
      <c r="A124"/>
      <c r="B124" s="70">
        <f t="shared" si="18"/>
        <v>103</v>
      </c>
      <c r="C124" s="65">
        <f t="shared" si="15"/>
        <v>5</v>
      </c>
      <c r="D124" s="16">
        <f t="shared" si="19"/>
        <v>1333300</v>
      </c>
      <c r="E124" s="18">
        <v>31</v>
      </c>
      <c r="F124" s="16">
        <f t="shared" si="16"/>
        <v>2955.54</v>
      </c>
      <c r="G124" s="16">
        <f t="shared" si="22"/>
        <v>0</v>
      </c>
      <c r="H124" s="16">
        <f t="shared" si="14"/>
        <v>2955.54</v>
      </c>
      <c r="I124" s="4"/>
      <c r="J124" s="4"/>
      <c r="K124" s="4"/>
      <c r="L124" s="4"/>
      <c r="M124" s="4"/>
      <c r="N124" s="4"/>
      <c r="O124" s="4"/>
      <c r="P124" s="4"/>
    </row>
    <row r="125" spans="1:16" s="3" customFormat="1" ht="12.75">
      <c r="A125"/>
      <c r="B125" s="70">
        <f t="shared" si="18"/>
        <v>104</v>
      </c>
      <c r="C125" s="65">
        <f t="shared" si="15"/>
        <v>6</v>
      </c>
      <c r="D125" s="16">
        <f t="shared" si="19"/>
        <v>1316633</v>
      </c>
      <c r="E125" s="18">
        <v>30</v>
      </c>
      <c r="F125" s="16">
        <f t="shared" si="16"/>
        <v>2824.45</v>
      </c>
      <c r="G125" s="16">
        <f t="shared" si="22"/>
        <v>0</v>
      </c>
      <c r="H125" s="16">
        <f t="shared" si="14"/>
        <v>2824.45</v>
      </c>
      <c r="I125" s="4"/>
      <c r="J125" s="4"/>
      <c r="K125" s="4"/>
      <c r="L125" s="4"/>
      <c r="M125" s="4"/>
      <c r="N125" s="4"/>
      <c r="O125" s="4"/>
      <c r="P125" s="4"/>
    </row>
    <row r="126" spans="1:16" s="3" customFormat="1" ht="12.75">
      <c r="A126"/>
      <c r="B126" s="70">
        <f t="shared" si="18"/>
        <v>105</v>
      </c>
      <c r="C126" s="65">
        <f t="shared" si="15"/>
        <v>7</v>
      </c>
      <c r="D126" s="16">
        <f t="shared" si="19"/>
        <v>1299966</v>
      </c>
      <c r="E126" s="18">
        <v>31</v>
      </c>
      <c r="F126" s="16">
        <f t="shared" si="16"/>
        <v>2881.65</v>
      </c>
      <c r="G126" s="16">
        <f t="shared" si="22"/>
        <v>0</v>
      </c>
      <c r="H126" s="16">
        <f t="shared" si="14"/>
        <v>2881.65</v>
      </c>
      <c r="I126" s="4"/>
      <c r="J126" s="4"/>
      <c r="K126" s="4"/>
      <c r="L126" s="4"/>
      <c r="M126" s="4"/>
      <c r="N126" s="4"/>
      <c r="O126" s="4"/>
      <c r="P126" s="4"/>
    </row>
    <row r="127" spans="1:16" s="3" customFormat="1" ht="12.75">
      <c r="A127"/>
      <c r="B127" s="70">
        <f t="shared" si="18"/>
        <v>106</v>
      </c>
      <c r="C127" s="65">
        <f t="shared" si="15"/>
        <v>8</v>
      </c>
      <c r="D127" s="16">
        <f t="shared" si="19"/>
        <v>1283299</v>
      </c>
      <c r="E127" s="18">
        <v>31</v>
      </c>
      <c r="F127" s="16">
        <f t="shared" si="16"/>
        <v>2844.7</v>
      </c>
      <c r="G127" s="16">
        <f t="shared" si="22"/>
        <v>0</v>
      </c>
      <c r="H127" s="16">
        <f t="shared" si="14"/>
        <v>2844.7</v>
      </c>
      <c r="I127" s="4"/>
      <c r="J127" s="4"/>
      <c r="K127" s="4"/>
      <c r="L127" s="4"/>
      <c r="M127" s="4"/>
      <c r="N127" s="4"/>
      <c r="O127" s="4"/>
      <c r="P127" s="4"/>
    </row>
    <row r="128" spans="1:16" s="3" customFormat="1" ht="12.75">
      <c r="A128"/>
      <c r="B128" s="70">
        <f t="shared" si="18"/>
        <v>107</v>
      </c>
      <c r="C128" s="65">
        <f t="shared" si="15"/>
        <v>9</v>
      </c>
      <c r="D128" s="16">
        <f t="shared" si="19"/>
        <v>1266632</v>
      </c>
      <c r="E128" s="18">
        <v>30</v>
      </c>
      <c r="F128" s="16">
        <f t="shared" si="16"/>
        <v>2717.19</v>
      </c>
      <c r="G128" s="16">
        <f t="shared" si="22"/>
        <v>0</v>
      </c>
      <c r="H128" s="16">
        <f t="shared" si="14"/>
        <v>2717.19</v>
      </c>
      <c r="I128" s="4"/>
      <c r="J128" s="4"/>
      <c r="K128" s="4"/>
      <c r="L128" s="4"/>
      <c r="M128" s="4"/>
      <c r="N128" s="4"/>
      <c r="O128" s="4"/>
      <c r="P128" s="4"/>
    </row>
    <row r="129" spans="1:16" s="3" customFormat="1" ht="12.75">
      <c r="A129"/>
      <c r="B129" s="70">
        <f t="shared" si="18"/>
        <v>108</v>
      </c>
      <c r="C129" s="65">
        <f t="shared" si="15"/>
        <v>10</v>
      </c>
      <c r="D129" s="16">
        <f t="shared" si="19"/>
        <v>1249965</v>
      </c>
      <c r="E129" s="18">
        <v>31</v>
      </c>
      <c r="F129" s="16">
        <f t="shared" si="16"/>
        <v>2770.81</v>
      </c>
      <c r="G129" s="16">
        <f t="shared" si="22"/>
        <v>0</v>
      </c>
      <c r="H129" s="16">
        <f t="shared" si="14"/>
        <v>2770.81</v>
      </c>
      <c r="I129" s="4"/>
      <c r="J129" s="4"/>
      <c r="K129" s="4"/>
      <c r="L129" s="4"/>
      <c r="M129" s="4"/>
      <c r="N129" s="4"/>
      <c r="O129" s="4"/>
      <c r="P129" s="4"/>
    </row>
    <row r="130" spans="1:16" s="3" customFormat="1" ht="12.75">
      <c r="A130"/>
      <c r="B130" s="70">
        <f t="shared" si="18"/>
        <v>109</v>
      </c>
      <c r="C130" s="65">
        <f t="shared" si="15"/>
        <v>11</v>
      </c>
      <c r="D130" s="16">
        <f t="shared" si="19"/>
        <v>1233298</v>
      </c>
      <c r="E130" s="18">
        <v>30</v>
      </c>
      <c r="F130" s="16">
        <f t="shared" si="16"/>
        <v>2645.68</v>
      </c>
      <c r="G130" s="16">
        <f t="shared" si="22"/>
        <v>0</v>
      </c>
      <c r="H130" s="16">
        <f t="shared" si="14"/>
        <v>2645.68</v>
      </c>
      <c r="I130" s="4"/>
      <c r="J130" s="4"/>
      <c r="K130" s="4"/>
      <c r="L130" s="4"/>
      <c r="M130" s="4"/>
      <c r="N130" s="4"/>
      <c r="O130" s="4"/>
      <c r="P130" s="4"/>
    </row>
    <row r="131" spans="1:16" s="3" customFormat="1" ht="13.5" thickBot="1">
      <c r="A131"/>
      <c r="B131" s="74">
        <f t="shared" si="18"/>
        <v>110</v>
      </c>
      <c r="C131" s="67">
        <f t="shared" si="15"/>
        <v>12</v>
      </c>
      <c r="D131" s="23">
        <f t="shared" si="19"/>
        <v>1216631</v>
      </c>
      <c r="E131" s="25">
        <v>31</v>
      </c>
      <c r="F131" s="23">
        <f t="shared" si="16"/>
        <v>2696.92</v>
      </c>
      <c r="G131" s="23">
        <f t="shared" si="22"/>
        <v>0</v>
      </c>
      <c r="H131" s="23">
        <f t="shared" si="14"/>
        <v>2696.92</v>
      </c>
      <c r="I131" s="4"/>
      <c r="J131" s="4"/>
      <c r="K131" s="4"/>
      <c r="L131" s="4"/>
      <c r="M131" s="4"/>
      <c r="N131" s="4"/>
      <c r="O131" s="4"/>
      <c r="P131" s="4"/>
    </row>
    <row r="132" spans="1:16" s="3" customFormat="1" ht="14.25" customHeight="1">
      <c r="A132">
        <f>A120+1</f>
        <v>2023</v>
      </c>
      <c r="B132" s="72">
        <f t="shared" si="18"/>
        <v>111</v>
      </c>
      <c r="C132" s="64">
        <v>1</v>
      </c>
      <c r="D132" s="16">
        <f t="shared" si="19"/>
        <v>1199964</v>
      </c>
      <c r="E132" s="15">
        <v>31</v>
      </c>
      <c r="F132" s="16">
        <f t="shared" si="16"/>
        <v>2659.97</v>
      </c>
      <c r="G132" s="16">
        <f t="shared" si="22"/>
        <v>0</v>
      </c>
      <c r="H132" s="16">
        <f t="shared" si="14"/>
        <v>2659.97</v>
      </c>
      <c r="I132" s="4"/>
      <c r="J132" s="4"/>
      <c r="K132" s="4"/>
      <c r="L132" s="4"/>
      <c r="M132" s="4"/>
      <c r="N132" s="4"/>
      <c r="O132" s="4"/>
      <c r="P132" s="4"/>
    </row>
    <row r="133" spans="1:16" s="3" customFormat="1" ht="12.75">
      <c r="A133"/>
      <c r="B133" s="70">
        <f t="shared" si="18"/>
        <v>112</v>
      </c>
      <c r="C133" s="65">
        <f t="shared" si="15"/>
        <v>2</v>
      </c>
      <c r="D133" s="16">
        <f t="shared" si="19"/>
        <v>1183297</v>
      </c>
      <c r="E133" s="57">
        <f>IF(A132=2012,29,IF(A132=2016,29,IF(A132=2020,29,IF(A132=2024,29,IF(A132=2028,29,IF(A132=2032,29,IF(A132=2036,29,IF(A132=2040,29,28))))))))</f>
        <v>28</v>
      </c>
      <c r="F133" s="19">
        <f>ROUND(IF(E133=29,((D133*$L$12*E133)/366),((D133*$L$12*E133)/365)),2)</f>
        <v>2369.19</v>
      </c>
      <c r="G133" s="19">
        <f>ROUND(IF(E133=29,(D133*$N$12*E133)/366,(D133*$N$12*E133)/365),2)</f>
        <v>0</v>
      </c>
      <c r="H133" s="16">
        <f t="shared" si="14"/>
        <v>2369.19</v>
      </c>
      <c r="I133" s="4"/>
      <c r="J133" s="4"/>
      <c r="K133" s="4"/>
      <c r="L133" s="4"/>
      <c r="M133" s="4"/>
      <c r="N133" s="4"/>
      <c r="O133" s="4"/>
      <c r="P133" s="4"/>
    </row>
    <row r="134" spans="1:16" s="3" customFormat="1" ht="12.75">
      <c r="A134"/>
      <c r="B134" s="70">
        <f t="shared" si="18"/>
        <v>113</v>
      </c>
      <c r="C134" s="65">
        <f t="shared" si="15"/>
        <v>3</v>
      </c>
      <c r="D134" s="16">
        <f t="shared" si="19"/>
        <v>1166630</v>
      </c>
      <c r="E134" s="18">
        <v>31</v>
      </c>
      <c r="F134" s="16">
        <f t="shared" si="16"/>
        <v>2586.08</v>
      </c>
      <c r="G134" s="16">
        <f aca="true" t="shared" si="23" ref="G134:G144">ROUND((D134*$N$12*E134)/365,2)</f>
        <v>0</v>
      </c>
      <c r="H134" s="16">
        <f t="shared" si="14"/>
        <v>2586.08</v>
      </c>
      <c r="I134" s="4"/>
      <c r="J134" s="4"/>
      <c r="K134" s="4"/>
      <c r="L134" s="4"/>
      <c r="M134" s="4"/>
      <c r="N134" s="4"/>
      <c r="O134" s="4"/>
      <c r="P134" s="4"/>
    </row>
    <row r="135" spans="1:16" s="3" customFormat="1" ht="12.75">
      <c r="A135"/>
      <c r="B135" s="70">
        <f t="shared" si="18"/>
        <v>114</v>
      </c>
      <c r="C135" s="65">
        <f t="shared" si="15"/>
        <v>4</v>
      </c>
      <c r="D135" s="16">
        <f t="shared" si="19"/>
        <v>1149963</v>
      </c>
      <c r="E135" s="18">
        <v>30</v>
      </c>
      <c r="F135" s="16">
        <f t="shared" si="16"/>
        <v>2466.91</v>
      </c>
      <c r="G135" s="16">
        <f t="shared" si="23"/>
        <v>0</v>
      </c>
      <c r="H135" s="16">
        <f t="shared" si="14"/>
        <v>2466.91</v>
      </c>
      <c r="I135" s="4"/>
      <c r="J135" s="4"/>
      <c r="K135" s="4"/>
      <c r="L135" s="4"/>
      <c r="M135" s="4"/>
      <c r="N135" s="4"/>
      <c r="O135" s="4"/>
      <c r="P135" s="4"/>
    </row>
    <row r="136" spans="1:16" s="3" customFormat="1" ht="12.75">
      <c r="A136"/>
      <c r="B136" s="70">
        <f t="shared" si="18"/>
        <v>115</v>
      </c>
      <c r="C136" s="65">
        <f t="shared" si="15"/>
        <v>5</v>
      </c>
      <c r="D136" s="16">
        <f t="shared" si="19"/>
        <v>1133296</v>
      </c>
      <c r="E136" s="18">
        <v>31</v>
      </c>
      <c r="F136" s="16">
        <f t="shared" si="16"/>
        <v>2512.19</v>
      </c>
      <c r="G136" s="16">
        <f t="shared" si="23"/>
        <v>0</v>
      </c>
      <c r="H136" s="16">
        <f t="shared" si="14"/>
        <v>2512.19</v>
      </c>
      <c r="I136" s="4"/>
      <c r="J136" s="4"/>
      <c r="K136" s="4"/>
      <c r="L136" s="4"/>
      <c r="M136" s="4"/>
      <c r="N136" s="4"/>
      <c r="O136" s="4"/>
      <c r="P136" s="4"/>
    </row>
    <row r="137" spans="1:16" s="3" customFormat="1" ht="12.75">
      <c r="A137"/>
      <c r="B137" s="70">
        <f t="shared" si="18"/>
        <v>116</v>
      </c>
      <c r="C137" s="65">
        <f t="shared" si="15"/>
        <v>6</v>
      </c>
      <c r="D137" s="16">
        <f t="shared" si="19"/>
        <v>1116629</v>
      </c>
      <c r="E137" s="18">
        <v>30</v>
      </c>
      <c r="F137" s="16">
        <f t="shared" si="16"/>
        <v>2395.4</v>
      </c>
      <c r="G137" s="16">
        <f t="shared" si="23"/>
        <v>0</v>
      </c>
      <c r="H137" s="16">
        <f t="shared" si="14"/>
        <v>2395.4</v>
      </c>
      <c r="I137" s="4"/>
      <c r="J137" s="4"/>
      <c r="K137" s="4"/>
      <c r="L137" s="4"/>
      <c r="M137" s="4"/>
      <c r="N137" s="4"/>
      <c r="O137" s="4"/>
      <c r="P137" s="4"/>
    </row>
    <row r="138" spans="1:16" s="3" customFormat="1" ht="12.75">
      <c r="A138"/>
      <c r="B138" s="70">
        <f t="shared" si="18"/>
        <v>117</v>
      </c>
      <c r="C138" s="65">
        <f t="shared" si="15"/>
        <v>7</v>
      </c>
      <c r="D138" s="16">
        <f t="shared" si="19"/>
        <v>1099962</v>
      </c>
      <c r="E138" s="18">
        <v>31</v>
      </c>
      <c r="F138" s="16">
        <f t="shared" si="16"/>
        <v>2438.3</v>
      </c>
      <c r="G138" s="16">
        <f t="shared" si="23"/>
        <v>0</v>
      </c>
      <c r="H138" s="16">
        <f t="shared" si="14"/>
        <v>2438.3</v>
      </c>
      <c r="I138" s="4"/>
      <c r="J138" s="4"/>
      <c r="K138" s="4"/>
      <c r="L138" s="4"/>
      <c r="M138" s="4"/>
      <c r="N138" s="4"/>
      <c r="O138" s="4"/>
      <c r="P138" s="4"/>
    </row>
    <row r="139" spans="1:16" s="3" customFormat="1" ht="12.75">
      <c r="A139"/>
      <c r="B139" s="70">
        <f t="shared" si="18"/>
        <v>118</v>
      </c>
      <c r="C139" s="65">
        <f t="shared" si="15"/>
        <v>8</v>
      </c>
      <c r="D139" s="16">
        <f t="shared" si="19"/>
        <v>1083295</v>
      </c>
      <c r="E139" s="18">
        <v>31</v>
      </c>
      <c r="F139" s="16">
        <f t="shared" si="16"/>
        <v>2401.35</v>
      </c>
      <c r="G139" s="16">
        <f t="shared" si="23"/>
        <v>0</v>
      </c>
      <c r="H139" s="16">
        <f t="shared" si="14"/>
        <v>2401.35</v>
      </c>
      <c r="I139" s="4"/>
      <c r="J139" s="4"/>
      <c r="K139" s="4"/>
      <c r="L139" s="4"/>
      <c r="M139" s="4"/>
      <c r="N139" s="4"/>
      <c r="O139" s="4"/>
      <c r="P139" s="4"/>
    </row>
    <row r="140" spans="1:16" s="3" customFormat="1" ht="12.75">
      <c r="A140"/>
      <c r="B140" s="70">
        <f t="shared" si="18"/>
        <v>119</v>
      </c>
      <c r="C140" s="65">
        <f t="shared" si="15"/>
        <v>9</v>
      </c>
      <c r="D140" s="16">
        <f t="shared" si="19"/>
        <v>1066628</v>
      </c>
      <c r="E140" s="18">
        <v>30</v>
      </c>
      <c r="F140" s="16">
        <f t="shared" si="16"/>
        <v>2288.14</v>
      </c>
      <c r="G140" s="16">
        <f t="shared" si="23"/>
        <v>0</v>
      </c>
      <c r="H140" s="16">
        <f t="shared" si="14"/>
        <v>2288.14</v>
      </c>
      <c r="I140" s="4"/>
      <c r="J140" s="4"/>
      <c r="K140" s="4"/>
      <c r="L140" s="4"/>
      <c r="M140" s="4"/>
      <c r="N140" s="4"/>
      <c r="O140" s="4"/>
      <c r="P140" s="4"/>
    </row>
    <row r="141" spans="1:16" s="3" customFormat="1" ht="12.75">
      <c r="A141"/>
      <c r="B141" s="70">
        <f t="shared" si="18"/>
        <v>120</v>
      </c>
      <c r="C141" s="65">
        <f t="shared" si="15"/>
        <v>10</v>
      </c>
      <c r="D141" s="16">
        <f t="shared" si="19"/>
        <v>1049961</v>
      </c>
      <c r="E141" s="18">
        <v>31</v>
      </c>
      <c r="F141" s="16">
        <f t="shared" si="16"/>
        <v>2327.46</v>
      </c>
      <c r="G141" s="16">
        <f t="shared" si="23"/>
        <v>0</v>
      </c>
      <c r="H141" s="16">
        <f aca="true" t="shared" si="24" ref="H141:H203">F141+G141</f>
        <v>2327.46</v>
      </c>
      <c r="I141" s="4"/>
      <c r="J141" s="4"/>
      <c r="K141" s="4"/>
      <c r="L141" s="4"/>
      <c r="M141" s="4"/>
      <c r="N141" s="4"/>
      <c r="O141" s="4"/>
      <c r="P141" s="4"/>
    </row>
    <row r="142" spans="1:16" s="3" customFormat="1" ht="12.75">
      <c r="A142"/>
      <c r="B142" s="70">
        <f t="shared" si="18"/>
        <v>121</v>
      </c>
      <c r="C142" s="65">
        <f>C141+1</f>
        <v>11</v>
      </c>
      <c r="D142" s="16">
        <f t="shared" si="19"/>
        <v>1033294</v>
      </c>
      <c r="E142" s="18">
        <v>30</v>
      </c>
      <c r="F142" s="16">
        <f aca="true" t="shared" si="25" ref="F142:F203">ROUND((D142*$L$12*E142)/365,2)</f>
        <v>2216.63</v>
      </c>
      <c r="G142" s="16">
        <f t="shared" si="23"/>
        <v>0</v>
      </c>
      <c r="H142" s="16">
        <f t="shared" si="24"/>
        <v>2216.63</v>
      </c>
      <c r="I142" s="4"/>
      <c r="J142" s="4"/>
      <c r="K142" s="4"/>
      <c r="L142" s="4"/>
      <c r="M142" s="4"/>
      <c r="N142" s="4"/>
      <c r="O142" s="4"/>
      <c r="P142" s="4"/>
    </row>
    <row r="143" spans="1:16" s="3" customFormat="1" ht="13.5" thickBot="1">
      <c r="A143"/>
      <c r="B143" s="74">
        <f t="shared" si="18"/>
        <v>122</v>
      </c>
      <c r="C143" s="67">
        <f>C142+1</f>
        <v>12</v>
      </c>
      <c r="D143" s="23">
        <f t="shared" si="19"/>
        <v>1016627</v>
      </c>
      <c r="E143" s="25">
        <v>31</v>
      </c>
      <c r="F143" s="23">
        <f t="shared" si="25"/>
        <v>2253.57</v>
      </c>
      <c r="G143" s="23">
        <f t="shared" si="23"/>
        <v>0</v>
      </c>
      <c r="H143" s="23">
        <f t="shared" si="24"/>
        <v>2253.57</v>
      </c>
      <c r="I143" s="4"/>
      <c r="J143" s="4"/>
      <c r="K143" s="4"/>
      <c r="L143" s="4"/>
      <c r="M143" s="4"/>
      <c r="N143" s="4"/>
      <c r="O143" s="4"/>
      <c r="P143" s="4"/>
    </row>
    <row r="144" spans="1:16" s="3" customFormat="1" ht="12.75">
      <c r="A144">
        <f>A132+1</f>
        <v>2024</v>
      </c>
      <c r="B144" s="72">
        <f t="shared" si="18"/>
        <v>123</v>
      </c>
      <c r="C144" s="64">
        <v>1</v>
      </c>
      <c r="D144" s="16">
        <f t="shared" si="19"/>
        <v>999960</v>
      </c>
      <c r="E144" s="15">
        <v>31</v>
      </c>
      <c r="F144" s="16">
        <f t="shared" si="25"/>
        <v>2216.62</v>
      </c>
      <c r="G144" s="16">
        <f t="shared" si="23"/>
        <v>0</v>
      </c>
      <c r="H144" s="16">
        <f t="shared" si="24"/>
        <v>2216.62</v>
      </c>
      <c r="I144" s="4"/>
      <c r="J144" s="4"/>
      <c r="K144" s="4"/>
      <c r="L144" s="4"/>
      <c r="M144" s="4"/>
      <c r="N144" s="4"/>
      <c r="O144" s="4"/>
      <c r="P144" s="4"/>
    </row>
    <row r="145" spans="1:16" s="3" customFormat="1" ht="12.75">
      <c r="A145"/>
      <c r="B145" s="70">
        <f t="shared" si="18"/>
        <v>124</v>
      </c>
      <c r="C145" s="65">
        <f aca="true" t="shared" si="26" ref="C145:C155">C144+1</f>
        <v>2</v>
      </c>
      <c r="D145" s="16">
        <f t="shared" si="19"/>
        <v>983293</v>
      </c>
      <c r="E145" s="57">
        <f>IF(A144=2012,29,IF(A144=2016,29,IF(A144=2020,29,IF(A144=2024,29,IF(A144=2028,29,IF(A144=2032,29,IF(A144=2036,29,IF(A144=2040,29,28))))))))</f>
        <v>29</v>
      </c>
      <c r="F145" s="19">
        <f>ROUND(IF(E145=29,((D145*$L$12*E145)/366),((D145*$L$12*E145)/365)),2)</f>
        <v>2033.48</v>
      </c>
      <c r="G145" s="19">
        <f>ROUND(IF(E145=29,(D145*$N$12*E145)/366,(D145*$N$12*E145)/365),2)</f>
        <v>0</v>
      </c>
      <c r="H145" s="16">
        <f t="shared" si="24"/>
        <v>2033.48</v>
      </c>
      <c r="I145" s="4"/>
      <c r="J145" s="4"/>
      <c r="K145" s="4"/>
      <c r="L145" s="4"/>
      <c r="M145" s="4"/>
      <c r="N145" s="4"/>
      <c r="O145" s="4"/>
      <c r="P145" s="4"/>
    </row>
    <row r="146" spans="1:16" s="3" customFormat="1" ht="12.75">
      <c r="A146"/>
      <c r="B146" s="70">
        <f t="shared" si="18"/>
        <v>125</v>
      </c>
      <c r="C146" s="65">
        <f t="shared" si="26"/>
        <v>3</v>
      </c>
      <c r="D146" s="16">
        <f t="shared" si="19"/>
        <v>966626</v>
      </c>
      <c r="E146" s="18">
        <v>31</v>
      </c>
      <c r="F146" s="16">
        <f t="shared" si="25"/>
        <v>2142.73</v>
      </c>
      <c r="G146" s="16">
        <f aca="true" t="shared" si="27" ref="G146:G156">ROUND((D146*$N$12*E146)/365,2)</f>
        <v>0</v>
      </c>
      <c r="H146" s="16">
        <f t="shared" si="24"/>
        <v>2142.73</v>
      </c>
      <c r="I146" s="4"/>
      <c r="J146" s="4"/>
      <c r="K146" s="4"/>
      <c r="L146" s="4"/>
      <c r="M146" s="4"/>
      <c r="N146" s="4"/>
      <c r="O146" s="4"/>
      <c r="P146" s="4"/>
    </row>
    <row r="147" spans="1:16" s="3" customFormat="1" ht="12.75">
      <c r="A147"/>
      <c r="B147" s="70">
        <f t="shared" si="18"/>
        <v>126</v>
      </c>
      <c r="C147" s="65">
        <f t="shared" si="26"/>
        <v>4</v>
      </c>
      <c r="D147" s="16">
        <f t="shared" si="19"/>
        <v>949959</v>
      </c>
      <c r="E147" s="18">
        <v>30</v>
      </c>
      <c r="F147" s="16">
        <f t="shared" si="25"/>
        <v>2037.86</v>
      </c>
      <c r="G147" s="16">
        <f t="shared" si="27"/>
        <v>0</v>
      </c>
      <c r="H147" s="16">
        <f t="shared" si="24"/>
        <v>2037.86</v>
      </c>
      <c r="I147" s="4"/>
      <c r="J147" s="4"/>
      <c r="K147" s="4"/>
      <c r="L147" s="4"/>
      <c r="M147" s="4"/>
      <c r="N147" s="4"/>
      <c r="O147" s="4"/>
      <c r="P147" s="4"/>
    </row>
    <row r="148" spans="1:16" s="3" customFormat="1" ht="12.75">
      <c r="A148"/>
      <c r="B148" s="70">
        <f t="shared" si="18"/>
        <v>127</v>
      </c>
      <c r="C148" s="65">
        <f t="shared" si="26"/>
        <v>5</v>
      </c>
      <c r="D148" s="16">
        <f t="shared" si="19"/>
        <v>933292</v>
      </c>
      <c r="E148" s="18">
        <v>31</v>
      </c>
      <c r="F148" s="16">
        <f t="shared" si="25"/>
        <v>2068.84</v>
      </c>
      <c r="G148" s="16">
        <f t="shared" si="27"/>
        <v>0</v>
      </c>
      <c r="H148" s="16">
        <f t="shared" si="24"/>
        <v>2068.84</v>
      </c>
      <c r="I148" s="4"/>
      <c r="J148" s="4"/>
      <c r="K148" s="4"/>
      <c r="L148" s="4"/>
      <c r="M148" s="4"/>
      <c r="N148" s="4"/>
      <c r="O148" s="4"/>
      <c r="P148" s="4"/>
    </row>
    <row r="149" spans="1:16" s="3" customFormat="1" ht="12.75">
      <c r="A149"/>
      <c r="B149" s="70">
        <f t="shared" si="18"/>
        <v>128</v>
      </c>
      <c r="C149" s="65">
        <f t="shared" si="26"/>
        <v>6</v>
      </c>
      <c r="D149" s="16">
        <f t="shared" si="19"/>
        <v>916625</v>
      </c>
      <c r="E149" s="18">
        <v>30</v>
      </c>
      <c r="F149" s="16">
        <f t="shared" si="25"/>
        <v>1966.35</v>
      </c>
      <c r="G149" s="16">
        <f t="shared" si="27"/>
        <v>0</v>
      </c>
      <c r="H149" s="16">
        <f t="shared" si="24"/>
        <v>1966.35</v>
      </c>
      <c r="I149" s="4"/>
      <c r="J149" s="4"/>
      <c r="K149" s="4"/>
      <c r="L149" s="4"/>
      <c r="M149" s="4"/>
      <c r="N149" s="4"/>
      <c r="O149" s="4"/>
      <c r="P149" s="4"/>
    </row>
    <row r="150" spans="1:16" s="3" customFormat="1" ht="12.75">
      <c r="A150"/>
      <c r="B150" s="70">
        <f t="shared" si="18"/>
        <v>129</v>
      </c>
      <c r="C150" s="65">
        <f t="shared" si="26"/>
        <v>7</v>
      </c>
      <c r="D150" s="16">
        <f t="shared" si="19"/>
        <v>899958</v>
      </c>
      <c r="E150" s="18">
        <v>31</v>
      </c>
      <c r="F150" s="16">
        <f t="shared" si="25"/>
        <v>1994.95</v>
      </c>
      <c r="G150" s="16">
        <f t="shared" si="27"/>
        <v>0</v>
      </c>
      <c r="H150" s="16">
        <f t="shared" si="24"/>
        <v>1994.95</v>
      </c>
      <c r="I150" s="4"/>
      <c r="J150" s="4"/>
      <c r="K150" s="4"/>
      <c r="L150" s="4"/>
      <c r="M150" s="4"/>
      <c r="N150" s="4"/>
      <c r="O150" s="4"/>
      <c r="P150" s="4"/>
    </row>
    <row r="151" spans="1:16" s="3" customFormat="1" ht="12.75">
      <c r="A151"/>
      <c r="B151" s="70">
        <f t="shared" si="18"/>
        <v>130</v>
      </c>
      <c r="C151" s="65">
        <f t="shared" si="26"/>
        <v>8</v>
      </c>
      <c r="D151" s="16">
        <f t="shared" si="19"/>
        <v>883291</v>
      </c>
      <c r="E151" s="18">
        <v>31</v>
      </c>
      <c r="F151" s="16">
        <f t="shared" si="25"/>
        <v>1958</v>
      </c>
      <c r="G151" s="16">
        <f t="shared" si="27"/>
        <v>0</v>
      </c>
      <c r="H151" s="16">
        <f t="shared" si="24"/>
        <v>1958</v>
      </c>
      <c r="I151" s="4"/>
      <c r="J151" s="4"/>
      <c r="K151" s="4"/>
      <c r="L151" s="4"/>
      <c r="M151" s="4"/>
      <c r="N151" s="4"/>
      <c r="O151" s="4"/>
      <c r="P151" s="4"/>
    </row>
    <row r="152" spans="1:16" s="3" customFormat="1" ht="12.75">
      <c r="A152"/>
      <c r="B152" s="70">
        <f aca="true" t="shared" si="28" ref="B152:B202">IF(D152&gt;0,B151+1,0)</f>
        <v>131</v>
      </c>
      <c r="C152" s="65">
        <f t="shared" si="26"/>
        <v>9</v>
      </c>
      <c r="D152" s="16">
        <f aca="true" t="shared" si="29" ref="D152:D190">IF(D151-$L$11&gt;0,D151-$L$11,0)</f>
        <v>866624</v>
      </c>
      <c r="E152" s="18">
        <v>30</v>
      </c>
      <c r="F152" s="16">
        <f t="shared" si="25"/>
        <v>1859.09</v>
      </c>
      <c r="G152" s="16">
        <f t="shared" si="27"/>
        <v>0</v>
      </c>
      <c r="H152" s="16">
        <f t="shared" si="24"/>
        <v>1859.09</v>
      </c>
      <c r="I152" s="4"/>
      <c r="J152" s="4"/>
      <c r="K152" s="4"/>
      <c r="L152" s="4"/>
      <c r="M152" s="4"/>
      <c r="N152" s="4"/>
      <c r="O152" s="4"/>
      <c r="P152" s="4"/>
    </row>
    <row r="153" spans="1:16" s="3" customFormat="1" ht="12.75">
      <c r="A153"/>
      <c r="B153" s="70">
        <f t="shared" si="28"/>
        <v>132</v>
      </c>
      <c r="C153" s="65">
        <f t="shared" si="26"/>
        <v>10</v>
      </c>
      <c r="D153" s="16">
        <f t="shared" si="29"/>
        <v>849957</v>
      </c>
      <c r="E153" s="18">
        <v>31</v>
      </c>
      <c r="F153" s="16">
        <f t="shared" si="25"/>
        <v>1884.11</v>
      </c>
      <c r="G153" s="16">
        <f t="shared" si="27"/>
        <v>0</v>
      </c>
      <c r="H153" s="16">
        <f t="shared" si="24"/>
        <v>1884.11</v>
      </c>
      <c r="I153" s="4"/>
      <c r="J153" s="4"/>
      <c r="K153" s="4"/>
      <c r="L153" s="4"/>
      <c r="M153" s="4"/>
      <c r="N153" s="4"/>
      <c r="O153" s="4"/>
      <c r="P153" s="4"/>
    </row>
    <row r="154" spans="1:16" s="3" customFormat="1" ht="12.75">
      <c r="A154"/>
      <c r="B154" s="70">
        <f t="shared" si="28"/>
        <v>133</v>
      </c>
      <c r="C154" s="65">
        <f t="shared" si="26"/>
        <v>11</v>
      </c>
      <c r="D154" s="16">
        <f t="shared" si="29"/>
        <v>833290</v>
      </c>
      <c r="E154" s="18">
        <v>30</v>
      </c>
      <c r="F154" s="16">
        <f t="shared" si="25"/>
        <v>1787.58</v>
      </c>
      <c r="G154" s="16">
        <f t="shared" si="27"/>
        <v>0</v>
      </c>
      <c r="H154" s="16">
        <f t="shared" si="24"/>
        <v>1787.58</v>
      </c>
      <c r="I154" s="4"/>
      <c r="J154" s="4"/>
      <c r="K154" s="4"/>
      <c r="L154" s="4"/>
      <c r="M154" s="4"/>
      <c r="N154" s="4"/>
      <c r="O154" s="4"/>
      <c r="P154" s="4"/>
    </row>
    <row r="155" spans="1:16" s="3" customFormat="1" ht="13.5" thickBot="1">
      <c r="A155"/>
      <c r="B155" s="74">
        <f t="shared" si="28"/>
        <v>134</v>
      </c>
      <c r="C155" s="67">
        <f t="shared" si="26"/>
        <v>12</v>
      </c>
      <c r="D155" s="23">
        <f t="shared" si="29"/>
        <v>816623</v>
      </c>
      <c r="E155" s="25">
        <v>31</v>
      </c>
      <c r="F155" s="23">
        <f t="shared" si="25"/>
        <v>1810.22</v>
      </c>
      <c r="G155" s="23">
        <f t="shared" si="27"/>
        <v>0</v>
      </c>
      <c r="H155" s="23">
        <f t="shared" si="24"/>
        <v>1810.22</v>
      </c>
      <c r="I155" s="4"/>
      <c r="J155" s="4"/>
      <c r="K155" s="4"/>
      <c r="L155" s="4"/>
      <c r="M155" s="4"/>
      <c r="N155" s="4"/>
      <c r="O155" s="4"/>
      <c r="P155" s="4"/>
    </row>
    <row r="156" spans="1:16" s="3" customFormat="1" ht="12.75">
      <c r="A156">
        <f>A144+1</f>
        <v>2025</v>
      </c>
      <c r="B156" s="72">
        <f t="shared" si="28"/>
        <v>135</v>
      </c>
      <c r="C156" s="64">
        <v>1</v>
      </c>
      <c r="D156" s="16">
        <f t="shared" si="29"/>
        <v>799956</v>
      </c>
      <c r="E156" s="15">
        <v>31</v>
      </c>
      <c r="F156" s="16">
        <f t="shared" si="25"/>
        <v>1773.27</v>
      </c>
      <c r="G156" s="16">
        <f t="shared" si="27"/>
        <v>0</v>
      </c>
      <c r="H156" s="16">
        <f t="shared" si="24"/>
        <v>1773.27</v>
      </c>
      <c r="I156" s="4"/>
      <c r="J156" s="4"/>
      <c r="K156" s="4"/>
      <c r="L156" s="4"/>
      <c r="M156" s="4"/>
      <c r="N156" s="4"/>
      <c r="O156" s="4"/>
      <c r="P156" s="4"/>
    </row>
    <row r="157" spans="1:16" s="3" customFormat="1" ht="12.75">
      <c r="A157"/>
      <c r="B157" s="70">
        <f t="shared" si="28"/>
        <v>136</v>
      </c>
      <c r="C157" s="65">
        <f aca="true" t="shared" si="30" ref="C157:C167">C156+1</f>
        <v>2</v>
      </c>
      <c r="D157" s="16">
        <f t="shared" si="29"/>
        <v>783289</v>
      </c>
      <c r="E157" s="57">
        <f>IF(A156=2012,29,IF(A156=2016,29,IF(A156=2020,29,IF(A156=2024,29,IF(A156=2028,29,IF(A156=2032,29,IF(A156=2036,29,IF(A156=2040,29,28))))))))</f>
        <v>28</v>
      </c>
      <c r="F157" s="19">
        <f>ROUND(IF(E157=29,((D157*$L$12*E157)/366),((D157*$L$12*E157)/365)),2)</f>
        <v>1568.29</v>
      </c>
      <c r="G157" s="19">
        <f>ROUND(IF(E157=29,(D157*$N$12*E157)/366,(D157*$N$12*E157)/365),2)</f>
        <v>0</v>
      </c>
      <c r="H157" s="16">
        <f t="shared" si="24"/>
        <v>1568.29</v>
      </c>
      <c r="I157" s="4"/>
      <c r="J157" s="4"/>
      <c r="K157" s="4"/>
      <c r="L157" s="4"/>
      <c r="M157" s="4"/>
      <c r="N157" s="4"/>
      <c r="O157" s="4"/>
      <c r="P157" s="4"/>
    </row>
    <row r="158" spans="1:16" s="3" customFormat="1" ht="12.75">
      <c r="A158"/>
      <c r="B158" s="70">
        <f t="shared" si="28"/>
        <v>137</v>
      </c>
      <c r="C158" s="65">
        <f t="shared" si="30"/>
        <v>3</v>
      </c>
      <c r="D158" s="16">
        <f t="shared" si="29"/>
        <v>766622</v>
      </c>
      <c r="E158" s="18">
        <v>31</v>
      </c>
      <c r="F158" s="16">
        <f t="shared" si="25"/>
        <v>1699.38</v>
      </c>
      <c r="G158" s="16">
        <f aca="true" t="shared" si="31" ref="G158:G168">ROUND((D158*$N$12*E158)/365,2)</f>
        <v>0</v>
      </c>
      <c r="H158" s="16">
        <f t="shared" si="24"/>
        <v>1699.38</v>
      </c>
      <c r="I158" s="4"/>
      <c r="J158" s="4"/>
      <c r="K158" s="4"/>
      <c r="L158" s="4"/>
      <c r="M158" s="4"/>
      <c r="N158" s="4"/>
      <c r="O158" s="4"/>
      <c r="P158" s="4"/>
    </row>
    <row r="159" spans="1:16" s="3" customFormat="1" ht="12.75">
      <c r="A159"/>
      <c r="B159" s="70">
        <f t="shared" si="28"/>
        <v>138</v>
      </c>
      <c r="C159" s="65">
        <f t="shared" si="30"/>
        <v>4</v>
      </c>
      <c r="D159" s="16">
        <f t="shared" si="29"/>
        <v>749955</v>
      </c>
      <c r="E159" s="18">
        <v>30</v>
      </c>
      <c r="F159" s="16">
        <f t="shared" si="25"/>
        <v>1608.81</v>
      </c>
      <c r="G159" s="16">
        <f t="shared" si="31"/>
        <v>0</v>
      </c>
      <c r="H159" s="16">
        <f t="shared" si="24"/>
        <v>1608.81</v>
      </c>
      <c r="I159" s="4"/>
      <c r="J159" s="4"/>
      <c r="K159" s="4"/>
      <c r="L159" s="4"/>
      <c r="M159" s="4"/>
      <c r="N159" s="4"/>
      <c r="O159" s="4"/>
      <c r="P159" s="4"/>
    </row>
    <row r="160" spans="1:16" s="3" customFormat="1" ht="12.75">
      <c r="A160"/>
      <c r="B160" s="70">
        <f t="shared" si="28"/>
        <v>139</v>
      </c>
      <c r="C160" s="65">
        <f t="shared" si="30"/>
        <v>5</v>
      </c>
      <c r="D160" s="16">
        <f t="shared" si="29"/>
        <v>733288</v>
      </c>
      <c r="E160" s="18">
        <v>31</v>
      </c>
      <c r="F160" s="16">
        <f t="shared" si="25"/>
        <v>1625.49</v>
      </c>
      <c r="G160" s="16">
        <f t="shared" si="31"/>
        <v>0</v>
      </c>
      <c r="H160" s="16">
        <f t="shared" si="24"/>
        <v>1625.49</v>
      </c>
      <c r="I160" s="4"/>
      <c r="J160" s="4"/>
      <c r="K160" s="4"/>
      <c r="L160" s="4"/>
      <c r="M160" s="4"/>
      <c r="N160" s="4"/>
      <c r="O160" s="4"/>
      <c r="P160" s="4"/>
    </row>
    <row r="161" spans="1:16" s="3" customFormat="1" ht="12.75">
      <c r="A161"/>
      <c r="B161" s="70">
        <f t="shared" si="28"/>
        <v>140</v>
      </c>
      <c r="C161" s="65">
        <f t="shared" si="30"/>
        <v>6</v>
      </c>
      <c r="D161" s="16">
        <f t="shared" si="29"/>
        <v>716621</v>
      </c>
      <c r="E161" s="18">
        <v>30</v>
      </c>
      <c r="F161" s="16">
        <f t="shared" si="25"/>
        <v>1537.3</v>
      </c>
      <c r="G161" s="16">
        <f t="shared" si="31"/>
        <v>0</v>
      </c>
      <c r="H161" s="16">
        <f t="shared" si="24"/>
        <v>1537.3</v>
      </c>
      <c r="I161" s="4"/>
      <c r="J161" s="4"/>
      <c r="K161" s="4"/>
      <c r="L161" s="4"/>
      <c r="M161" s="4"/>
      <c r="N161" s="4"/>
      <c r="O161" s="4"/>
      <c r="P161" s="4"/>
    </row>
    <row r="162" spans="1:16" s="3" customFormat="1" ht="12.75">
      <c r="A162"/>
      <c r="B162" s="70">
        <f t="shared" si="28"/>
        <v>141</v>
      </c>
      <c r="C162" s="65">
        <f t="shared" si="30"/>
        <v>7</v>
      </c>
      <c r="D162" s="16">
        <f t="shared" si="29"/>
        <v>699954</v>
      </c>
      <c r="E162" s="18">
        <v>31</v>
      </c>
      <c r="F162" s="16">
        <f t="shared" si="25"/>
        <v>1551.6</v>
      </c>
      <c r="G162" s="16">
        <f t="shared" si="31"/>
        <v>0</v>
      </c>
      <c r="H162" s="16">
        <f t="shared" si="24"/>
        <v>1551.6</v>
      </c>
      <c r="I162" s="4"/>
      <c r="J162" s="4"/>
      <c r="K162" s="4"/>
      <c r="L162" s="4"/>
      <c r="M162" s="4"/>
      <c r="N162" s="4"/>
      <c r="O162" s="4"/>
      <c r="P162" s="4"/>
    </row>
    <row r="163" spans="1:16" s="3" customFormat="1" ht="12.75">
      <c r="A163"/>
      <c r="B163" s="70">
        <f t="shared" si="28"/>
        <v>142</v>
      </c>
      <c r="C163" s="65">
        <f t="shared" si="30"/>
        <v>8</v>
      </c>
      <c r="D163" s="16">
        <f t="shared" si="29"/>
        <v>683287</v>
      </c>
      <c r="E163" s="18">
        <v>31</v>
      </c>
      <c r="F163" s="16">
        <f t="shared" si="25"/>
        <v>1514.65</v>
      </c>
      <c r="G163" s="16">
        <f t="shared" si="31"/>
        <v>0</v>
      </c>
      <c r="H163" s="16">
        <f t="shared" si="24"/>
        <v>1514.65</v>
      </c>
      <c r="I163" s="4"/>
      <c r="J163" s="4"/>
      <c r="K163" s="4"/>
      <c r="L163" s="4"/>
      <c r="M163" s="4"/>
      <c r="N163" s="4"/>
      <c r="O163" s="4"/>
      <c r="P163" s="4"/>
    </row>
    <row r="164" spans="1:16" s="3" customFormat="1" ht="12.75">
      <c r="A164"/>
      <c r="B164" s="70">
        <f t="shared" si="28"/>
        <v>143</v>
      </c>
      <c r="C164" s="65">
        <f t="shared" si="30"/>
        <v>9</v>
      </c>
      <c r="D164" s="16">
        <f t="shared" si="29"/>
        <v>666620</v>
      </c>
      <c r="E164" s="18">
        <v>30</v>
      </c>
      <c r="F164" s="16">
        <f t="shared" si="25"/>
        <v>1430.04</v>
      </c>
      <c r="G164" s="16">
        <f t="shared" si="31"/>
        <v>0</v>
      </c>
      <c r="H164" s="16">
        <f t="shared" si="24"/>
        <v>1430.04</v>
      </c>
      <c r="I164" s="4"/>
      <c r="J164" s="4"/>
      <c r="K164" s="4"/>
      <c r="L164" s="4"/>
      <c r="M164" s="4"/>
      <c r="N164" s="4"/>
      <c r="O164" s="4"/>
      <c r="P164" s="4"/>
    </row>
    <row r="165" spans="1:16" s="3" customFormat="1" ht="12.75">
      <c r="A165"/>
      <c r="B165" s="70">
        <f t="shared" si="28"/>
        <v>144</v>
      </c>
      <c r="C165" s="65">
        <f t="shared" si="30"/>
        <v>10</v>
      </c>
      <c r="D165" s="16">
        <f t="shared" si="29"/>
        <v>649953</v>
      </c>
      <c r="E165" s="18">
        <v>31</v>
      </c>
      <c r="F165" s="16">
        <f t="shared" si="25"/>
        <v>1440.76</v>
      </c>
      <c r="G165" s="16">
        <f t="shared" si="31"/>
        <v>0</v>
      </c>
      <c r="H165" s="16">
        <f t="shared" si="24"/>
        <v>1440.76</v>
      </c>
      <c r="I165" s="4"/>
      <c r="J165" s="4"/>
      <c r="K165" s="4"/>
      <c r="L165" s="4"/>
      <c r="M165" s="4"/>
      <c r="N165" s="4"/>
      <c r="O165" s="4"/>
      <c r="P165" s="4"/>
    </row>
    <row r="166" spans="1:16" s="3" customFormat="1" ht="12.75">
      <c r="A166"/>
      <c r="B166" s="70">
        <f t="shared" si="28"/>
        <v>145</v>
      </c>
      <c r="C166" s="65">
        <f t="shared" si="30"/>
        <v>11</v>
      </c>
      <c r="D166" s="16">
        <f t="shared" si="29"/>
        <v>633286</v>
      </c>
      <c r="E166" s="18">
        <v>30</v>
      </c>
      <c r="F166" s="16">
        <f t="shared" si="25"/>
        <v>1358.53</v>
      </c>
      <c r="G166" s="16">
        <f t="shared" si="31"/>
        <v>0</v>
      </c>
      <c r="H166" s="16">
        <f t="shared" si="24"/>
        <v>1358.53</v>
      </c>
      <c r="I166" s="4"/>
      <c r="J166" s="4"/>
      <c r="K166" s="4"/>
      <c r="L166" s="4"/>
      <c r="M166" s="4"/>
      <c r="N166" s="4"/>
      <c r="O166" s="4"/>
      <c r="P166" s="4"/>
    </row>
    <row r="167" spans="1:16" s="3" customFormat="1" ht="13.5" thickBot="1">
      <c r="A167"/>
      <c r="B167" s="74">
        <f t="shared" si="28"/>
        <v>146</v>
      </c>
      <c r="C167" s="67">
        <f t="shared" si="30"/>
        <v>12</v>
      </c>
      <c r="D167" s="23">
        <f t="shared" si="29"/>
        <v>616619</v>
      </c>
      <c r="E167" s="25">
        <v>31</v>
      </c>
      <c r="F167" s="23">
        <f t="shared" si="25"/>
        <v>1366.87</v>
      </c>
      <c r="G167" s="23">
        <f t="shared" si="31"/>
        <v>0</v>
      </c>
      <c r="H167" s="23">
        <f t="shared" si="24"/>
        <v>1366.87</v>
      </c>
      <c r="I167" s="4"/>
      <c r="J167" s="4"/>
      <c r="K167" s="4"/>
      <c r="L167" s="4"/>
      <c r="M167" s="4"/>
      <c r="N167" s="4"/>
      <c r="O167" s="4"/>
      <c r="P167" s="4"/>
    </row>
    <row r="168" spans="1:16" s="3" customFormat="1" ht="12.75">
      <c r="A168">
        <f>A156+1</f>
        <v>2026</v>
      </c>
      <c r="B168" s="72">
        <f t="shared" si="28"/>
        <v>147</v>
      </c>
      <c r="C168" s="64">
        <v>1</v>
      </c>
      <c r="D168" s="16">
        <f t="shared" si="29"/>
        <v>599952</v>
      </c>
      <c r="E168" s="15">
        <v>31</v>
      </c>
      <c r="F168" s="16">
        <f t="shared" si="25"/>
        <v>1329.92</v>
      </c>
      <c r="G168" s="16">
        <f t="shared" si="31"/>
        <v>0</v>
      </c>
      <c r="H168" s="16">
        <f t="shared" si="24"/>
        <v>1329.92</v>
      </c>
      <c r="I168" s="4"/>
      <c r="J168" s="4"/>
      <c r="K168" s="4"/>
      <c r="L168" s="4"/>
      <c r="M168" s="4"/>
      <c r="N168" s="4"/>
      <c r="O168" s="4"/>
      <c r="P168" s="4"/>
    </row>
    <row r="169" spans="1:16" s="3" customFormat="1" ht="12.75">
      <c r="A169"/>
      <c r="B169" s="70">
        <f t="shared" si="28"/>
        <v>148</v>
      </c>
      <c r="C169" s="65">
        <f aca="true" t="shared" si="32" ref="C169:C179">C168+1</f>
        <v>2</v>
      </c>
      <c r="D169" s="16">
        <f t="shared" si="29"/>
        <v>583285</v>
      </c>
      <c r="E169" s="57">
        <f>IF(A168=2012,29,IF(A168=2016,29,IF(A168=2020,29,IF(A168=2024,29,IF(A168=2028,29,IF(A168=2032,29,IF(A168=2036,29,IF(A168=2040,29,28))))))))</f>
        <v>28</v>
      </c>
      <c r="F169" s="19">
        <f>ROUND(IF(E169=29,((D169*$L$12*E169)/366),((D169*$L$12*E169)/365)),2)</f>
        <v>1167.85</v>
      </c>
      <c r="G169" s="19">
        <f>ROUND(IF(E169=29,(D169*$N$12*E169)/366,(D169*$N$12*E169)/365),2)</f>
        <v>0</v>
      </c>
      <c r="H169" s="16">
        <f t="shared" si="24"/>
        <v>1167.85</v>
      </c>
      <c r="I169" s="4"/>
      <c r="J169" s="4"/>
      <c r="K169" s="4"/>
      <c r="L169" s="4"/>
      <c r="M169" s="4"/>
      <c r="N169" s="4"/>
      <c r="O169" s="4"/>
      <c r="P169" s="4"/>
    </row>
    <row r="170" spans="1:16" s="3" customFormat="1" ht="12.75">
      <c r="A170"/>
      <c r="B170" s="70">
        <f t="shared" si="28"/>
        <v>149</v>
      </c>
      <c r="C170" s="65">
        <f t="shared" si="32"/>
        <v>3</v>
      </c>
      <c r="D170" s="16">
        <f t="shared" si="29"/>
        <v>566618</v>
      </c>
      <c r="E170" s="18">
        <v>31</v>
      </c>
      <c r="F170" s="16">
        <f t="shared" si="25"/>
        <v>1256.03</v>
      </c>
      <c r="G170" s="16">
        <f aca="true" t="shared" si="33" ref="G170:G180">ROUND((D170*$N$12*E170)/365,2)</f>
        <v>0</v>
      </c>
      <c r="H170" s="16">
        <f t="shared" si="24"/>
        <v>1256.03</v>
      </c>
      <c r="I170" s="4"/>
      <c r="J170" s="4"/>
      <c r="K170" s="4"/>
      <c r="L170" s="4"/>
      <c r="M170" s="4"/>
      <c r="N170" s="4"/>
      <c r="O170" s="4"/>
      <c r="P170" s="4"/>
    </row>
    <row r="171" spans="1:16" s="3" customFormat="1" ht="12.75">
      <c r="A171"/>
      <c r="B171" s="70">
        <f t="shared" si="28"/>
        <v>150</v>
      </c>
      <c r="C171" s="65">
        <f t="shared" si="32"/>
        <v>4</v>
      </c>
      <c r="D171" s="16">
        <f t="shared" si="29"/>
        <v>549951</v>
      </c>
      <c r="E171" s="18">
        <v>30</v>
      </c>
      <c r="F171" s="16">
        <f t="shared" si="25"/>
        <v>1179.76</v>
      </c>
      <c r="G171" s="16">
        <f t="shared" si="33"/>
        <v>0</v>
      </c>
      <c r="H171" s="16">
        <f t="shared" si="24"/>
        <v>1179.76</v>
      </c>
      <c r="I171" s="4"/>
      <c r="J171" s="4"/>
      <c r="K171" s="4"/>
      <c r="L171" s="4"/>
      <c r="M171" s="4"/>
      <c r="N171" s="4"/>
      <c r="O171" s="4"/>
      <c r="P171" s="4"/>
    </row>
    <row r="172" spans="1:16" s="3" customFormat="1" ht="12.75">
      <c r="A172"/>
      <c r="B172" s="70">
        <f t="shared" si="28"/>
        <v>151</v>
      </c>
      <c r="C172" s="65">
        <f t="shared" si="32"/>
        <v>5</v>
      </c>
      <c r="D172" s="16">
        <f t="shared" si="29"/>
        <v>533284</v>
      </c>
      <c r="E172" s="18">
        <v>31</v>
      </c>
      <c r="F172" s="16">
        <f t="shared" si="25"/>
        <v>1182.14</v>
      </c>
      <c r="G172" s="16">
        <f t="shared" si="33"/>
        <v>0</v>
      </c>
      <c r="H172" s="16">
        <f t="shared" si="24"/>
        <v>1182.14</v>
      </c>
      <c r="I172" s="4"/>
      <c r="J172" s="4"/>
      <c r="K172" s="4"/>
      <c r="L172" s="4"/>
      <c r="M172" s="4"/>
      <c r="N172" s="4"/>
      <c r="O172" s="4"/>
      <c r="P172" s="4"/>
    </row>
    <row r="173" spans="1:16" s="3" customFormat="1" ht="12.75">
      <c r="A173"/>
      <c r="B173" s="70">
        <f t="shared" si="28"/>
        <v>152</v>
      </c>
      <c r="C173" s="65">
        <f t="shared" si="32"/>
        <v>6</v>
      </c>
      <c r="D173" s="16">
        <f t="shared" si="29"/>
        <v>516617</v>
      </c>
      <c r="E173" s="18">
        <v>30</v>
      </c>
      <c r="F173" s="16">
        <f t="shared" si="25"/>
        <v>1108.25</v>
      </c>
      <c r="G173" s="16">
        <f t="shared" si="33"/>
        <v>0</v>
      </c>
      <c r="H173" s="16">
        <f t="shared" si="24"/>
        <v>1108.25</v>
      </c>
      <c r="I173" s="4"/>
      <c r="J173" s="4"/>
      <c r="K173" s="4"/>
      <c r="L173" s="4"/>
      <c r="M173" s="4"/>
      <c r="N173" s="4"/>
      <c r="O173" s="4"/>
      <c r="P173" s="4"/>
    </row>
    <row r="174" spans="1:16" s="3" customFormat="1" ht="12.75">
      <c r="A174"/>
      <c r="B174" s="70">
        <f t="shared" si="28"/>
        <v>153</v>
      </c>
      <c r="C174" s="65">
        <f t="shared" si="32"/>
        <v>7</v>
      </c>
      <c r="D174" s="16">
        <f t="shared" si="29"/>
        <v>499950</v>
      </c>
      <c r="E174" s="18">
        <v>31</v>
      </c>
      <c r="F174" s="16">
        <f t="shared" si="25"/>
        <v>1108.25</v>
      </c>
      <c r="G174" s="16">
        <f t="shared" si="33"/>
        <v>0</v>
      </c>
      <c r="H174" s="16">
        <f t="shared" si="24"/>
        <v>1108.25</v>
      </c>
      <c r="I174" s="4"/>
      <c r="J174" s="4"/>
      <c r="K174" s="4"/>
      <c r="L174" s="4"/>
      <c r="M174" s="4"/>
      <c r="N174" s="4"/>
      <c r="O174" s="4"/>
      <c r="P174" s="4"/>
    </row>
    <row r="175" spans="1:16" s="3" customFormat="1" ht="12.75">
      <c r="A175"/>
      <c r="B175" s="70">
        <f t="shared" si="28"/>
        <v>154</v>
      </c>
      <c r="C175" s="65">
        <f t="shared" si="32"/>
        <v>8</v>
      </c>
      <c r="D175" s="16">
        <f t="shared" si="29"/>
        <v>483283</v>
      </c>
      <c r="E175" s="18">
        <v>31</v>
      </c>
      <c r="F175" s="16">
        <f t="shared" si="25"/>
        <v>1071.3</v>
      </c>
      <c r="G175" s="16">
        <f t="shared" si="33"/>
        <v>0</v>
      </c>
      <c r="H175" s="16">
        <f t="shared" si="24"/>
        <v>1071.3</v>
      </c>
      <c r="I175" s="4"/>
      <c r="J175" s="4"/>
      <c r="K175" s="4"/>
      <c r="L175" s="4"/>
      <c r="M175" s="4"/>
      <c r="N175" s="4"/>
      <c r="O175" s="4"/>
      <c r="P175" s="4"/>
    </row>
    <row r="176" spans="1:16" s="3" customFormat="1" ht="12.75">
      <c r="A176"/>
      <c r="B176" s="70">
        <f t="shared" si="28"/>
        <v>155</v>
      </c>
      <c r="C176" s="65">
        <f t="shared" si="32"/>
        <v>9</v>
      </c>
      <c r="D176" s="16">
        <f t="shared" si="29"/>
        <v>466616</v>
      </c>
      <c r="E176" s="18">
        <v>30</v>
      </c>
      <c r="F176" s="16">
        <f t="shared" si="25"/>
        <v>1000.99</v>
      </c>
      <c r="G176" s="16">
        <f t="shared" si="33"/>
        <v>0</v>
      </c>
      <c r="H176" s="16">
        <f t="shared" si="24"/>
        <v>1000.99</v>
      </c>
      <c r="I176" s="4"/>
      <c r="J176" s="4"/>
      <c r="K176" s="4"/>
      <c r="L176" s="4"/>
      <c r="M176" s="4"/>
      <c r="N176" s="4"/>
      <c r="O176" s="4"/>
      <c r="P176" s="4"/>
    </row>
    <row r="177" spans="1:16" s="3" customFormat="1" ht="12.75">
      <c r="A177"/>
      <c r="B177" s="70">
        <f t="shared" si="28"/>
        <v>156</v>
      </c>
      <c r="C177" s="65">
        <f t="shared" si="32"/>
        <v>10</v>
      </c>
      <c r="D177" s="16">
        <f t="shared" si="29"/>
        <v>449949</v>
      </c>
      <c r="E177" s="18">
        <v>31</v>
      </c>
      <c r="F177" s="16">
        <f t="shared" si="25"/>
        <v>997.41</v>
      </c>
      <c r="G177" s="16">
        <f t="shared" si="33"/>
        <v>0</v>
      </c>
      <c r="H177" s="16">
        <f t="shared" si="24"/>
        <v>997.41</v>
      </c>
      <c r="I177" s="4"/>
      <c r="J177" s="4"/>
      <c r="K177" s="4"/>
      <c r="L177" s="4"/>
      <c r="M177" s="4"/>
      <c r="N177" s="4"/>
      <c r="O177" s="4"/>
      <c r="P177" s="4"/>
    </row>
    <row r="178" spans="1:16" s="3" customFormat="1" ht="12.75">
      <c r="A178"/>
      <c r="B178" s="70">
        <f t="shared" si="28"/>
        <v>157</v>
      </c>
      <c r="C178" s="65">
        <f t="shared" si="32"/>
        <v>11</v>
      </c>
      <c r="D178" s="16">
        <f t="shared" si="29"/>
        <v>433282</v>
      </c>
      <c r="E178" s="18">
        <v>30</v>
      </c>
      <c r="F178" s="16">
        <f t="shared" si="25"/>
        <v>929.48</v>
      </c>
      <c r="G178" s="16">
        <f t="shared" si="33"/>
        <v>0</v>
      </c>
      <c r="H178" s="16">
        <f t="shared" si="24"/>
        <v>929.48</v>
      </c>
      <c r="I178" s="4"/>
      <c r="J178" s="4"/>
      <c r="K178" s="4"/>
      <c r="L178" s="4"/>
      <c r="M178" s="4"/>
      <c r="N178" s="4"/>
      <c r="O178" s="4"/>
      <c r="P178" s="4"/>
    </row>
    <row r="179" spans="1:16" s="3" customFormat="1" ht="13.5" thickBot="1">
      <c r="A179"/>
      <c r="B179" s="74">
        <f t="shared" si="28"/>
        <v>158</v>
      </c>
      <c r="C179" s="67">
        <f t="shared" si="32"/>
        <v>12</v>
      </c>
      <c r="D179" s="23">
        <f t="shared" si="29"/>
        <v>416615</v>
      </c>
      <c r="E179" s="25">
        <v>31</v>
      </c>
      <c r="F179" s="23">
        <f t="shared" si="25"/>
        <v>923.52</v>
      </c>
      <c r="G179" s="23">
        <f t="shared" si="33"/>
        <v>0</v>
      </c>
      <c r="H179" s="23">
        <f t="shared" si="24"/>
        <v>923.52</v>
      </c>
      <c r="I179" s="4"/>
      <c r="J179" s="4"/>
      <c r="K179" s="4"/>
      <c r="L179" s="4"/>
      <c r="M179" s="4"/>
      <c r="N179" s="4"/>
      <c r="O179" s="4"/>
      <c r="P179" s="4"/>
    </row>
    <row r="180" spans="1:16" s="3" customFormat="1" ht="12.75">
      <c r="A180">
        <f>A168+1</f>
        <v>2027</v>
      </c>
      <c r="B180" s="72">
        <f t="shared" si="28"/>
        <v>159</v>
      </c>
      <c r="C180" s="64">
        <v>1</v>
      </c>
      <c r="D180" s="16">
        <f t="shared" si="29"/>
        <v>399948</v>
      </c>
      <c r="E180" s="58">
        <v>31</v>
      </c>
      <c r="F180" s="16">
        <f t="shared" si="25"/>
        <v>886.57</v>
      </c>
      <c r="G180" s="16">
        <f t="shared" si="33"/>
        <v>0</v>
      </c>
      <c r="H180" s="16">
        <f t="shared" si="24"/>
        <v>886.57</v>
      </c>
      <c r="I180" s="4"/>
      <c r="J180" s="4"/>
      <c r="K180" s="4"/>
      <c r="L180" s="4"/>
      <c r="M180" s="4"/>
      <c r="N180" s="4"/>
      <c r="O180" s="4"/>
      <c r="P180" s="4"/>
    </row>
    <row r="181" spans="1:16" s="3" customFormat="1" ht="12.75">
      <c r="A181"/>
      <c r="B181" s="70">
        <f t="shared" si="28"/>
        <v>160</v>
      </c>
      <c r="C181" s="65">
        <v>2</v>
      </c>
      <c r="D181" s="16">
        <f t="shared" si="29"/>
        <v>383281</v>
      </c>
      <c r="E181" s="59">
        <f>IF(A180=2012,29,IF(A180=2016,29,IF(A180=2020,29,IF(A180=2024,29,IF(A180=2028,29,IF(A180=2032,29,IF(A180=2036,29,IF(A180=2040,29,28))))))))</f>
        <v>28</v>
      </c>
      <c r="F181" s="19">
        <f>ROUND(IF(E181=29,((D181*$L$12*E181)/366),((D181*$L$12*E181)/365)),2)</f>
        <v>767.4</v>
      </c>
      <c r="G181" s="19">
        <f>ROUND(IF(E181=29,(D181*$N$12*E181)/366,(D181*$N$12*E181)/365),2)</f>
        <v>0</v>
      </c>
      <c r="H181" s="16">
        <f t="shared" si="24"/>
        <v>767.4</v>
      </c>
      <c r="I181" s="4"/>
      <c r="J181" s="4"/>
      <c r="K181" s="4"/>
      <c r="L181" s="4"/>
      <c r="M181" s="4"/>
      <c r="N181" s="4"/>
      <c r="O181" s="4"/>
      <c r="P181" s="4"/>
    </row>
    <row r="182" spans="1:16" s="3" customFormat="1" ht="12.75">
      <c r="A182"/>
      <c r="B182" s="70">
        <f t="shared" si="28"/>
        <v>161</v>
      </c>
      <c r="C182" s="65">
        <v>3</v>
      </c>
      <c r="D182" s="16">
        <f t="shared" si="29"/>
        <v>366614</v>
      </c>
      <c r="E182" s="18">
        <v>31</v>
      </c>
      <c r="F182" s="16">
        <f t="shared" si="25"/>
        <v>812.68</v>
      </c>
      <c r="G182" s="16">
        <f aca="true" t="shared" si="34" ref="G182:G192">ROUND((D182*$N$12*E182)/365,2)</f>
        <v>0</v>
      </c>
      <c r="H182" s="16">
        <f t="shared" si="24"/>
        <v>812.68</v>
      </c>
      <c r="I182" s="4"/>
      <c r="J182" s="4"/>
      <c r="K182" s="4"/>
      <c r="L182" s="4"/>
      <c r="M182" s="4"/>
      <c r="N182" s="4"/>
      <c r="O182" s="4"/>
      <c r="P182" s="4"/>
    </row>
    <row r="183" spans="1:16" s="3" customFormat="1" ht="12.75">
      <c r="A183"/>
      <c r="B183" s="70">
        <f t="shared" si="28"/>
        <v>162</v>
      </c>
      <c r="C183" s="65">
        <v>4</v>
      </c>
      <c r="D183" s="16">
        <f t="shared" si="29"/>
        <v>349947</v>
      </c>
      <c r="E183" s="18">
        <v>30</v>
      </c>
      <c r="F183" s="16">
        <f t="shared" si="25"/>
        <v>750.71</v>
      </c>
      <c r="G183" s="16">
        <f t="shared" si="34"/>
        <v>0</v>
      </c>
      <c r="H183" s="16">
        <f t="shared" si="24"/>
        <v>750.71</v>
      </c>
      <c r="I183" s="4"/>
      <c r="J183" s="4"/>
      <c r="K183" s="4"/>
      <c r="L183" s="4"/>
      <c r="M183" s="4"/>
      <c r="N183" s="4"/>
      <c r="O183" s="4"/>
      <c r="P183" s="4"/>
    </row>
    <row r="184" spans="1:16" s="3" customFormat="1" ht="12.75">
      <c r="A184"/>
      <c r="B184" s="70">
        <f t="shared" si="28"/>
        <v>163</v>
      </c>
      <c r="C184" s="65">
        <v>5</v>
      </c>
      <c r="D184" s="16">
        <f t="shared" si="29"/>
        <v>333280</v>
      </c>
      <c r="E184" s="18">
        <v>31</v>
      </c>
      <c r="F184" s="16">
        <f t="shared" si="25"/>
        <v>738.79</v>
      </c>
      <c r="G184" s="16">
        <f t="shared" si="34"/>
        <v>0</v>
      </c>
      <c r="H184" s="16">
        <f t="shared" si="24"/>
        <v>738.79</v>
      </c>
      <c r="I184" s="4"/>
      <c r="J184" s="4"/>
      <c r="K184" s="4"/>
      <c r="L184" s="4"/>
      <c r="M184" s="4"/>
      <c r="N184" s="4"/>
      <c r="O184" s="4"/>
      <c r="P184" s="4"/>
    </row>
    <row r="185" spans="1:16" s="3" customFormat="1" ht="12.75">
      <c r="A185"/>
      <c r="B185" s="70">
        <f t="shared" si="28"/>
        <v>164</v>
      </c>
      <c r="C185" s="65">
        <v>6</v>
      </c>
      <c r="D185" s="16">
        <f t="shared" si="29"/>
        <v>316613</v>
      </c>
      <c r="E185" s="18">
        <v>30</v>
      </c>
      <c r="F185" s="16">
        <f t="shared" si="25"/>
        <v>679.2</v>
      </c>
      <c r="G185" s="16">
        <f t="shared" si="34"/>
        <v>0</v>
      </c>
      <c r="H185" s="16">
        <f t="shared" si="24"/>
        <v>679.2</v>
      </c>
      <c r="I185" s="4"/>
      <c r="J185" s="4"/>
      <c r="K185" s="4"/>
      <c r="L185" s="4"/>
      <c r="M185" s="4"/>
      <c r="N185" s="4"/>
      <c r="O185" s="4"/>
      <c r="P185" s="4"/>
    </row>
    <row r="186" spans="1:16" s="3" customFormat="1" ht="12.75">
      <c r="A186"/>
      <c r="B186" s="70">
        <f t="shared" si="28"/>
        <v>165</v>
      </c>
      <c r="C186" s="65">
        <v>7</v>
      </c>
      <c r="D186" s="16">
        <f t="shared" si="29"/>
        <v>299946</v>
      </c>
      <c r="E186" s="18">
        <v>31</v>
      </c>
      <c r="F186" s="16">
        <f t="shared" si="25"/>
        <v>664.89</v>
      </c>
      <c r="G186" s="16">
        <f t="shared" si="34"/>
        <v>0</v>
      </c>
      <c r="H186" s="16">
        <f t="shared" si="24"/>
        <v>664.89</v>
      </c>
      <c r="I186" s="4"/>
      <c r="J186" s="4"/>
      <c r="K186" s="4"/>
      <c r="L186" s="4"/>
      <c r="M186" s="4"/>
      <c r="N186" s="4"/>
      <c r="O186" s="4"/>
      <c r="P186" s="4"/>
    </row>
    <row r="187" spans="1:16" s="3" customFormat="1" ht="12.75">
      <c r="A187"/>
      <c r="B187" s="70">
        <f t="shared" si="28"/>
        <v>166</v>
      </c>
      <c r="C187" s="65">
        <v>8</v>
      </c>
      <c r="D187" s="16">
        <f t="shared" si="29"/>
        <v>283279</v>
      </c>
      <c r="E187" s="18">
        <v>31</v>
      </c>
      <c r="F187" s="16">
        <f t="shared" si="25"/>
        <v>627.95</v>
      </c>
      <c r="G187" s="16">
        <f t="shared" si="34"/>
        <v>0</v>
      </c>
      <c r="H187" s="16">
        <f t="shared" si="24"/>
        <v>627.95</v>
      </c>
      <c r="I187" s="4"/>
      <c r="J187" s="4"/>
      <c r="K187" s="4"/>
      <c r="L187" s="4"/>
      <c r="M187" s="4"/>
      <c r="N187" s="4"/>
      <c r="O187" s="4"/>
      <c r="P187" s="4"/>
    </row>
    <row r="188" spans="1:16" s="3" customFormat="1" ht="12.75">
      <c r="A188"/>
      <c r="B188" s="70">
        <f t="shared" si="28"/>
        <v>167</v>
      </c>
      <c r="C188" s="65">
        <v>9</v>
      </c>
      <c r="D188" s="16">
        <f t="shared" si="29"/>
        <v>266612</v>
      </c>
      <c r="E188" s="18">
        <v>30</v>
      </c>
      <c r="F188" s="16">
        <f t="shared" si="25"/>
        <v>571.94</v>
      </c>
      <c r="G188" s="16">
        <f t="shared" si="34"/>
        <v>0</v>
      </c>
      <c r="H188" s="16">
        <f t="shared" si="24"/>
        <v>571.94</v>
      </c>
      <c r="I188" s="4"/>
      <c r="J188" s="4"/>
      <c r="K188" s="4"/>
      <c r="L188" s="4"/>
      <c r="M188" s="4"/>
      <c r="N188" s="4"/>
      <c r="O188" s="4"/>
      <c r="P188" s="4"/>
    </row>
    <row r="189" spans="1:16" s="3" customFormat="1" ht="12.75">
      <c r="A189"/>
      <c r="B189" s="70">
        <f t="shared" si="28"/>
        <v>168</v>
      </c>
      <c r="C189" s="65">
        <v>10</v>
      </c>
      <c r="D189" s="16">
        <f t="shared" si="29"/>
        <v>249945</v>
      </c>
      <c r="E189" s="18">
        <v>31</v>
      </c>
      <c r="F189" s="16">
        <f t="shared" si="25"/>
        <v>554.06</v>
      </c>
      <c r="G189" s="16">
        <f t="shared" si="34"/>
        <v>0</v>
      </c>
      <c r="H189" s="16">
        <f t="shared" si="24"/>
        <v>554.06</v>
      </c>
      <c r="I189" s="4"/>
      <c r="J189" s="4"/>
      <c r="K189" s="4"/>
      <c r="L189" s="4"/>
      <c r="M189" s="4"/>
      <c r="N189" s="4"/>
      <c r="O189" s="4"/>
      <c r="P189" s="4"/>
    </row>
    <row r="190" spans="1:16" s="3" customFormat="1" ht="12.75">
      <c r="A190"/>
      <c r="B190" s="70">
        <f t="shared" si="28"/>
        <v>169</v>
      </c>
      <c r="C190" s="65">
        <v>11</v>
      </c>
      <c r="D190" s="16">
        <f t="shared" si="29"/>
        <v>233278</v>
      </c>
      <c r="E190" s="18">
        <v>30</v>
      </c>
      <c r="F190" s="16">
        <f t="shared" si="25"/>
        <v>500.43</v>
      </c>
      <c r="G190" s="16">
        <f t="shared" si="34"/>
        <v>0</v>
      </c>
      <c r="H190" s="16">
        <f t="shared" si="24"/>
        <v>500.43</v>
      </c>
      <c r="I190" s="4"/>
      <c r="J190" s="4"/>
      <c r="K190" s="4"/>
      <c r="L190" s="4"/>
      <c r="M190" s="4"/>
      <c r="N190" s="4"/>
      <c r="O190" s="4"/>
      <c r="P190" s="4"/>
    </row>
    <row r="191" spans="1:16" s="3" customFormat="1" ht="13.5" thickBot="1">
      <c r="A191"/>
      <c r="B191" s="74">
        <f t="shared" si="28"/>
        <v>170</v>
      </c>
      <c r="C191" s="67">
        <v>12</v>
      </c>
      <c r="D191" s="23">
        <f>IF(D190-$L$11&gt;0,D190-$L$11,0)</f>
        <v>216611</v>
      </c>
      <c r="E191" s="25">
        <v>31</v>
      </c>
      <c r="F191" s="23">
        <f t="shared" si="25"/>
        <v>480.16</v>
      </c>
      <c r="G191" s="23">
        <f t="shared" si="34"/>
        <v>0</v>
      </c>
      <c r="H191" s="23">
        <f t="shared" si="24"/>
        <v>480.16</v>
      </c>
      <c r="I191" s="4"/>
      <c r="J191" s="4"/>
      <c r="K191" s="4"/>
      <c r="L191" s="4"/>
      <c r="M191" s="4"/>
      <c r="N191" s="4"/>
      <c r="O191" s="4"/>
      <c r="P191" s="4"/>
    </row>
    <row r="192" spans="1:16" s="3" customFormat="1" ht="12.75">
      <c r="A192">
        <f>A180+1</f>
        <v>2028</v>
      </c>
      <c r="B192" s="72">
        <f t="shared" si="28"/>
        <v>171</v>
      </c>
      <c r="C192" s="64">
        <v>1</v>
      </c>
      <c r="D192" s="16">
        <f>IF(D191-$L$11&gt;0,D191-$L$11,0)</f>
        <v>199944</v>
      </c>
      <c r="E192" s="58">
        <v>31</v>
      </c>
      <c r="F192" s="16">
        <f t="shared" si="25"/>
        <v>443.22</v>
      </c>
      <c r="G192" s="16">
        <f t="shared" si="34"/>
        <v>0</v>
      </c>
      <c r="H192" s="16">
        <f t="shared" si="24"/>
        <v>443.22</v>
      </c>
      <c r="I192" s="4"/>
      <c r="J192" s="4"/>
      <c r="K192" s="4"/>
      <c r="L192" s="4"/>
      <c r="M192" s="4"/>
      <c r="N192" s="4"/>
      <c r="O192" s="4"/>
      <c r="P192" s="4"/>
    </row>
    <row r="193" spans="1:16" s="3" customFormat="1" ht="12.75">
      <c r="A193"/>
      <c r="B193" s="70">
        <f t="shared" si="28"/>
        <v>172</v>
      </c>
      <c r="C193" s="65">
        <v>2</v>
      </c>
      <c r="D193" s="16">
        <f aca="true" t="shared" si="35" ref="D193:D203">IF(D192-$L$11&gt;0,D192-$L$11,0)</f>
        <v>183277</v>
      </c>
      <c r="E193" s="59">
        <f>IF(A192=2012,29,IF(A192=2016,29,IF(A192=2020,29,IF(A192=2024,29,IF(A192=2028,29,IF(A192=2032,29,IF(A192=2036,29,IF(A192=2040,29,28))))))))</f>
        <v>29</v>
      </c>
      <c r="F193" s="19">
        <f>ROUND(IF(E193=29,((D193*$L$12*E193)/366),((D193*$L$12*E193)/365)),2)</f>
        <v>379.02</v>
      </c>
      <c r="G193" s="19">
        <f>ROUND(IF(E193=29,(D193*$N$12*E193)/366,(D193*$N$12*E193)/365),2)</f>
        <v>0</v>
      </c>
      <c r="H193" s="16">
        <f t="shared" si="24"/>
        <v>379.02</v>
      </c>
      <c r="I193" s="4"/>
      <c r="J193" s="4"/>
      <c r="K193" s="4"/>
      <c r="L193" s="4"/>
      <c r="M193" s="4"/>
      <c r="N193" s="4"/>
      <c r="O193" s="4"/>
      <c r="P193" s="4"/>
    </row>
    <row r="194" spans="1:16" s="3" customFormat="1" ht="12.75">
      <c r="A194"/>
      <c r="B194" s="70">
        <f t="shared" si="28"/>
        <v>173</v>
      </c>
      <c r="C194" s="65">
        <v>3</v>
      </c>
      <c r="D194" s="16">
        <f t="shared" si="35"/>
        <v>166610</v>
      </c>
      <c r="E194" s="18">
        <v>31</v>
      </c>
      <c r="F194" s="16">
        <f t="shared" si="25"/>
        <v>369.33</v>
      </c>
      <c r="G194" s="16">
        <f aca="true" t="shared" si="36" ref="G194:G203">ROUND((D194*$N$12*E194)/365,2)</f>
        <v>0</v>
      </c>
      <c r="H194" s="16">
        <f t="shared" si="24"/>
        <v>369.33</v>
      </c>
      <c r="I194" s="4"/>
      <c r="J194" s="4"/>
      <c r="K194" s="4"/>
      <c r="L194" s="4"/>
      <c r="M194" s="4"/>
      <c r="N194" s="4"/>
      <c r="O194" s="4"/>
      <c r="P194" s="4"/>
    </row>
    <row r="195" spans="1:16" s="3" customFormat="1" ht="12.75">
      <c r="A195"/>
      <c r="B195" s="70">
        <f t="shared" si="28"/>
        <v>174</v>
      </c>
      <c r="C195" s="65">
        <v>4</v>
      </c>
      <c r="D195" s="16">
        <f t="shared" si="35"/>
        <v>149943</v>
      </c>
      <c r="E195" s="18">
        <v>30</v>
      </c>
      <c r="F195" s="16">
        <f t="shared" si="25"/>
        <v>321.66</v>
      </c>
      <c r="G195" s="16">
        <f t="shared" si="36"/>
        <v>0</v>
      </c>
      <c r="H195" s="16">
        <f t="shared" si="24"/>
        <v>321.66</v>
      </c>
      <c r="I195" s="4"/>
      <c r="J195" s="4"/>
      <c r="K195" s="4"/>
      <c r="L195" s="4"/>
      <c r="M195" s="4"/>
      <c r="N195" s="4"/>
      <c r="O195" s="4"/>
      <c r="P195" s="4"/>
    </row>
    <row r="196" spans="1:16" s="3" customFormat="1" ht="12.75">
      <c r="A196"/>
      <c r="B196" s="70">
        <f t="shared" si="28"/>
        <v>175</v>
      </c>
      <c r="C196" s="65">
        <v>5</v>
      </c>
      <c r="D196" s="16">
        <f t="shared" si="35"/>
        <v>133276</v>
      </c>
      <c r="E196" s="18">
        <v>31</v>
      </c>
      <c r="F196" s="16">
        <f t="shared" si="25"/>
        <v>295.43</v>
      </c>
      <c r="G196" s="16">
        <f t="shared" si="36"/>
        <v>0</v>
      </c>
      <c r="H196" s="16">
        <f t="shared" si="24"/>
        <v>295.43</v>
      </c>
      <c r="I196" s="4"/>
      <c r="J196" s="4"/>
      <c r="K196" s="4"/>
      <c r="L196" s="4"/>
      <c r="M196" s="4"/>
      <c r="N196" s="4"/>
      <c r="O196" s="4"/>
      <c r="P196" s="4"/>
    </row>
    <row r="197" spans="1:16" s="3" customFormat="1" ht="12.75">
      <c r="A197"/>
      <c r="B197" s="70">
        <f t="shared" si="28"/>
        <v>176</v>
      </c>
      <c r="C197" s="65">
        <v>6</v>
      </c>
      <c r="D197" s="16">
        <f t="shared" si="35"/>
        <v>116609</v>
      </c>
      <c r="E197" s="18">
        <v>30</v>
      </c>
      <c r="F197" s="16">
        <f t="shared" si="25"/>
        <v>250.15</v>
      </c>
      <c r="G197" s="16">
        <f t="shared" si="36"/>
        <v>0</v>
      </c>
      <c r="H197" s="16">
        <f t="shared" si="24"/>
        <v>250.15</v>
      </c>
      <c r="I197" s="4"/>
      <c r="J197" s="4"/>
      <c r="K197" s="4"/>
      <c r="L197" s="4"/>
      <c r="M197" s="4"/>
      <c r="N197" s="4"/>
      <c r="O197" s="4"/>
      <c r="P197" s="4"/>
    </row>
    <row r="198" spans="1:16" s="3" customFormat="1" ht="12.75">
      <c r="A198"/>
      <c r="B198" s="70">
        <f t="shared" si="28"/>
        <v>177</v>
      </c>
      <c r="C198" s="65">
        <v>7</v>
      </c>
      <c r="D198" s="16">
        <f t="shared" si="35"/>
        <v>99942</v>
      </c>
      <c r="E198" s="18">
        <v>31</v>
      </c>
      <c r="F198" s="16">
        <f t="shared" si="25"/>
        <v>221.54</v>
      </c>
      <c r="G198" s="16">
        <f t="shared" si="36"/>
        <v>0</v>
      </c>
      <c r="H198" s="16">
        <f t="shared" si="24"/>
        <v>221.54</v>
      </c>
      <c r="I198" s="4"/>
      <c r="J198" s="4"/>
      <c r="K198" s="4"/>
      <c r="L198" s="4"/>
      <c r="M198" s="4"/>
      <c r="N198" s="4"/>
      <c r="O198" s="4"/>
      <c r="P198" s="4"/>
    </row>
    <row r="199" spans="1:16" s="3" customFormat="1" ht="12.75">
      <c r="A199"/>
      <c r="B199" s="70">
        <f t="shared" si="28"/>
        <v>178</v>
      </c>
      <c r="C199" s="65">
        <v>8</v>
      </c>
      <c r="D199" s="16">
        <f t="shared" si="35"/>
        <v>83275</v>
      </c>
      <c r="E199" s="18">
        <v>31</v>
      </c>
      <c r="F199" s="16">
        <f t="shared" si="25"/>
        <v>184.6</v>
      </c>
      <c r="G199" s="16">
        <f t="shared" si="36"/>
        <v>0</v>
      </c>
      <c r="H199" s="16">
        <f t="shared" si="24"/>
        <v>184.6</v>
      </c>
      <c r="I199" s="4"/>
      <c r="J199" s="4"/>
      <c r="K199" s="4"/>
      <c r="L199" s="4"/>
      <c r="M199" s="4"/>
      <c r="N199" s="4"/>
      <c r="O199" s="4"/>
      <c r="P199" s="4"/>
    </row>
    <row r="200" spans="1:16" s="3" customFormat="1" ht="12.75">
      <c r="A200"/>
      <c r="B200" s="70">
        <f t="shared" si="28"/>
        <v>179</v>
      </c>
      <c r="C200" s="65">
        <v>9</v>
      </c>
      <c r="D200" s="16">
        <f t="shared" si="35"/>
        <v>66608</v>
      </c>
      <c r="E200" s="18">
        <v>30</v>
      </c>
      <c r="F200" s="16">
        <f t="shared" si="25"/>
        <v>142.89</v>
      </c>
      <c r="G200" s="16">
        <f t="shared" si="36"/>
        <v>0</v>
      </c>
      <c r="H200" s="16">
        <f t="shared" si="24"/>
        <v>142.89</v>
      </c>
      <c r="I200" s="4"/>
      <c r="J200" s="4"/>
      <c r="K200" s="4"/>
      <c r="L200" s="4"/>
      <c r="M200" s="4"/>
      <c r="N200" s="4"/>
      <c r="O200" s="4"/>
      <c r="P200" s="4"/>
    </row>
    <row r="201" spans="1:16" s="3" customFormat="1" ht="12.75">
      <c r="A201"/>
      <c r="B201" s="70">
        <f t="shared" si="28"/>
        <v>180</v>
      </c>
      <c r="C201" s="65">
        <v>10</v>
      </c>
      <c r="D201" s="16">
        <f t="shared" si="35"/>
        <v>49941</v>
      </c>
      <c r="E201" s="18">
        <v>31</v>
      </c>
      <c r="F201" s="16">
        <f t="shared" si="25"/>
        <v>110.7</v>
      </c>
      <c r="G201" s="16">
        <f t="shared" si="36"/>
        <v>0</v>
      </c>
      <c r="H201" s="16">
        <f t="shared" si="24"/>
        <v>110.7</v>
      </c>
      <c r="I201" s="4"/>
      <c r="J201" s="4"/>
      <c r="K201" s="4"/>
      <c r="L201" s="4"/>
      <c r="M201" s="4"/>
      <c r="N201" s="4"/>
      <c r="O201" s="4"/>
      <c r="P201" s="4"/>
    </row>
    <row r="202" spans="1:16" s="3" customFormat="1" ht="12.75">
      <c r="A202"/>
      <c r="B202" s="70">
        <f t="shared" si="28"/>
        <v>181</v>
      </c>
      <c r="C202" s="65">
        <v>11</v>
      </c>
      <c r="D202" s="16">
        <f t="shared" si="35"/>
        <v>33274</v>
      </c>
      <c r="E202" s="18">
        <v>30</v>
      </c>
      <c r="F202" s="16">
        <f t="shared" si="25"/>
        <v>71.38</v>
      </c>
      <c r="G202" s="16">
        <f t="shared" si="36"/>
        <v>0</v>
      </c>
      <c r="H202" s="16">
        <f t="shared" si="24"/>
        <v>71.38</v>
      </c>
      <c r="I202" s="4"/>
      <c r="J202" s="4"/>
      <c r="K202" s="4"/>
      <c r="L202" s="4"/>
      <c r="M202" s="4"/>
      <c r="N202" s="4"/>
      <c r="O202" s="4"/>
      <c r="P202" s="4"/>
    </row>
    <row r="203" spans="1:16" s="3" customFormat="1" ht="13.5" thickBot="1">
      <c r="A203"/>
      <c r="B203" s="70">
        <f>IF(D203&gt;0,B202+1,0)</f>
        <v>182</v>
      </c>
      <c r="C203" s="66">
        <v>12</v>
      </c>
      <c r="D203" s="22">
        <f t="shared" si="35"/>
        <v>16607</v>
      </c>
      <c r="E203" s="21">
        <v>31</v>
      </c>
      <c r="F203" s="22">
        <f t="shared" si="25"/>
        <v>36.81</v>
      </c>
      <c r="G203" s="22">
        <f t="shared" si="36"/>
        <v>0</v>
      </c>
      <c r="H203" s="22">
        <f t="shared" si="24"/>
        <v>36.81</v>
      </c>
      <c r="I203" s="4"/>
      <c r="J203" s="4"/>
      <c r="K203" s="4"/>
      <c r="L203" s="4"/>
      <c r="M203" s="4"/>
      <c r="N203" s="4"/>
      <c r="O203" s="4"/>
      <c r="P203" s="4"/>
    </row>
    <row r="204" spans="1:16" s="3" customFormat="1" ht="13.5" thickBot="1">
      <c r="A204"/>
      <c r="B204"/>
      <c r="C204" s="30"/>
      <c r="D204" s="31"/>
      <c r="E204" s="32"/>
      <c r="F204" s="33">
        <f>SUM(F12:F203)</f>
        <v>603781.13</v>
      </c>
      <c r="G204" s="33">
        <f>SUM(G12:G203)</f>
        <v>0</v>
      </c>
      <c r="H204" s="34">
        <f>SUM(H12:H203)</f>
        <v>603781.13</v>
      </c>
      <c r="I204" s="4"/>
      <c r="J204" s="4"/>
      <c r="K204" s="4"/>
      <c r="L204" s="4"/>
      <c r="M204" s="4"/>
      <c r="N204" s="4"/>
      <c r="O204" s="4"/>
      <c r="P204" s="4"/>
    </row>
    <row r="205" spans="1:16" s="3" customFormat="1" ht="12.75">
      <c r="A205"/>
      <c r="B205"/>
      <c r="C205" s="35"/>
      <c r="D205" s="43"/>
      <c r="E205" s="35"/>
      <c r="F205" s="39"/>
      <c r="G205" s="39"/>
      <c r="H205" s="39"/>
      <c r="I205" s="4"/>
      <c r="J205" s="4"/>
      <c r="K205" s="4"/>
      <c r="L205" s="4"/>
      <c r="M205" s="4"/>
      <c r="N205" s="4"/>
      <c r="O205" s="4"/>
      <c r="P205" s="4"/>
    </row>
    <row r="206" spans="1:16" s="3" customFormat="1" ht="12.75">
      <c r="A206"/>
      <c r="B206"/>
      <c r="C206" s="82" t="s">
        <v>19</v>
      </c>
      <c r="D206" s="42"/>
      <c r="E206" s="36"/>
      <c r="F206" s="42"/>
      <c r="G206" s="36"/>
      <c r="H206" s="36"/>
      <c r="I206" s="4"/>
      <c r="J206" s="4"/>
      <c r="K206" s="4"/>
      <c r="L206" s="4"/>
      <c r="M206" s="4"/>
      <c r="N206" s="4"/>
      <c r="O206" s="4"/>
      <c r="P206" s="4"/>
    </row>
    <row r="207" spans="1:16" s="3" customFormat="1" ht="12.75">
      <c r="A207"/>
      <c r="B207"/>
      <c r="C207" s="82" t="s">
        <v>18</v>
      </c>
      <c r="D207" s="37"/>
      <c r="E207" s="36"/>
      <c r="F207" s="36"/>
      <c r="G207" s="36"/>
      <c r="H207" s="36"/>
      <c r="I207" s="4"/>
      <c r="J207" s="4"/>
      <c r="K207" s="4"/>
      <c r="L207" s="4"/>
      <c r="M207" s="4"/>
      <c r="N207" s="4"/>
      <c r="O207" s="4"/>
      <c r="P207" s="4"/>
    </row>
    <row r="208" spans="1:16" s="3" customFormat="1" ht="12.75">
      <c r="A208"/>
      <c r="B208"/>
      <c r="C208" s="36"/>
      <c r="D208" s="37"/>
      <c r="E208" s="36"/>
      <c r="F208" s="36"/>
      <c r="G208" s="36"/>
      <c r="H208" s="36"/>
      <c r="I208" s="4"/>
      <c r="J208" s="4"/>
      <c r="K208" s="4"/>
      <c r="L208" s="4"/>
      <c r="M208" s="4"/>
      <c r="N208" s="4"/>
      <c r="O208" s="4"/>
      <c r="P208" s="4"/>
    </row>
    <row r="209" spans="1:16" s="3" customFormat="1" ht="12.75">
      <c r="A209"/>
      <c r="B209"/>
      <c r="C209" s="36"/>
      <c r="D209" s="37"/>
      <c r="E209" s="36"/>
      <c r="F209" s="36"/>
      <c r="G209" s="36"/>
      <c r="H209" s="36"/>
      <c r="I209" s="4"/>
      <c r="J209" s="4"/>
      <c r="K209" s="4"/>
      <c r="L209" s="4"/>
      <c r="M209" s="4"/>
      <c r="N209" s="4"/>
      <c r="O209" s="4"/>
      <c r="P209" s="4"/>
    </row>
    <row r="210" spans="1:16" s="3" customFormat="1" ht="12.75">
      <c r="A210"/>
      <c r="B210"/>
      <c r="C210" s="36"/>
      <c r="D210" s="37"/>
      <c r="E210" s="36"/>
      <c r="F210" s="36"/>
      <c r="G210" s="36"/>
      <c r="H210" s="36"/>
      <c r="I210" s="4"/>
      <c r="J210" s="4"/>
      <c r="K210" s="4"/>
      <c r="L210" s="4"/>
      <c r="M210" s="4"/>
      <c r="N210" s="4"/>
      <c r="O210" s="4"/>
      <c r="P210" s="4"/>
    </row>
    <row r="211" spans="1:16" s="3" customFormat="1" ht="12.75">
      <c r="A211"/>
      <c r="B211"/>
      <c r="C211" s="36"/>
      <c r="D211" s="37"/>
      <c r="E211" s="36"/>
      <c r="F211" s="36"/>
      <c r="G211" s="36"/>
      <c r="H211" s="36"/>
      <c r="I211" s="4"/>
      <c r="J211" s="4"/>
      <c r="K211" s="4"/>
      <c r="L211" s="4"/>
      <c r="M211" s="4"/>
      <c r="N211" s="4"/>
      <c r="O211" s="4"/>
      <c r="P211" s="4"/>
    </row>
    <row r="212" spans="1:16" s="3" customFormat="1" ht="12.75">
      <c r="A212"/>
      <c r="B212"/>
      <c r="C212" s="36"/>
      <c r="D212" s="37"/>
      <c r="E212" s="36"/>
      <c r="F212" s="36"/>
      <c r="G212" s="36"/>
      <c r="H212" s="36"/>
      <c r="I212" s="4"/>
      <c r="J212" s="4"/>
      <c r="K212" s="4"/>
      <c r="L212" s="4"/>
      <c r="M212" s="4"/>
      <c r="N212" s="4"/>
      <c r="O212" s="4"/>
      <c r="P212" s="4"/>
    </row>
    <row r="213" spans="1:16" s="3" customFormat="1" ht="12.75">
      <c r="A213"/>
      <c r="B213"/>
      <c r="C213" s="36"/>
      <c r="D213" s="37"/>
      <c r="E213" s="36"/>
      <c r="F213" s="36"/>
      <c r="G213" s="36"/>
      <c r="H213" s="36"/>
      <c r="I213" s="4"/>
      <c r="J213" s="4"/>
      <c r="K213" s="4"/>
      <c r="L213" s="4"/>
      <c r="M213" s="4"/>
      <c r="N213" s="4"/>
      <c r="O213" s="4"/>
      <c r="P213" s="4"/>
    </row>
    <row r="214" spans="1:16" s="3" customFormat="1" ht="12.75">
      <c r="A214"/>
      <c r="B214"/>
      <c r="C214" s="36"/>
      <c r="D214" s="37"/>
      <c r="E214" s="36"/>
      <c r="F214" s="36"/>
      <c r="G214" s="36"/>
      <c r="H214" s="36"/>
      <c r="I214" s="4"/>
      <c r="J214" s="4"/>
      <c r="K214" s="4"/>
      <c r="L214" s="4"/>
      <c r="M214" s="4"/>
      <c r="N214" s="4"/>
      <c r="O214" s="4"/>
      <c r="P214" s="4"/>
    </row>
    <row r="215" spans="1:16" s="3" customFormat="1" ht="12.75">
      <c r="A215"/>
      <c r="B215"/>
      <c r="C215" s="36"/>
      <c r="D215" s="37"/>
      <c r="E215" s="36"/>
      <c r="F215" s="36"/>
      <c r="G215" s="36"/>
      <c r="H215" s="36"/>
      <c r="I215" s="4"/>
      <c r="J215" s="4"/>
      <c r="K215" s="4"/>
      <c r="L215" s="4"/>
      <c r="M215" s="4"/>
      <c r="N215" s="4"/>
      <c r="O215" s="4"/>
      <c r="P215" s="4"/>
    </row>
    <row r="216" spans="1:16" s="3" customFormat="1" ht="12.75">
      <c r="A216"/>
      <c r="B216"/>
      <c r="C216" s="36"/>
      <c r="D216" s="37"/>
      <c r="E216" s="36"/>
      <c r="F216" s="36"/>
      <c r="G216" s="36"/>
      <c r="H216" s="36"/>
      <c r="I216" s="4"/>
      <c r="J216" s="4"/>
      <c r="K216" s="4"/>
      <c r="L216" s="4"/>
      <c r="M216" s="4"/>
      <c r="N216" s="4"/>
      <c r="O216" s="4"/>
      <c r="P216" s="4"/>
    </row>
    <row r="217" spans="1:16" s="3" customFormat="1" ht="12.75">
      <c r="A217"/>
      <c r="B217"/>
      <c r="C217" s="36"/>
      <c r="D217" s="37"/>
      <c r="E217" s="36"/>
      <c r="F217" s="36"/>
      <c r="G217" s="36"/>
      <c r="H217" s="36"/>
      <c r="I217" s="4"/>
      <c r="J217" s="4"/>
      <c r="K217" s="4"/>
      <c r="L217" s="4"/>
      <c r="M217" s="4"/>
      <c r="N217" s="4"/>
      <c r="O217" s="4"/>
      <c r="P217" s="4"/>
    </row>
    <row r="218" spans="1:16" s="3" customFormat="1" ht="12.75">
      <c r="A218"/>
      <c r="B218"/>
      <c r="C218" s="36"/>
      <c r="D218" s="37"/>
      <c r="E218" s="36"/>
      <c r="F218" s="36"/>
      <c r="G218" s="36"/>
      <c r="H218" s="36"/>
      <c r="I218" s="4"/>
      <c r="J218" s="4"/>
      <c r="K218" s="4"/>
      <c r="L218" s="4"/>
      <c r="M218" s="4"/>
      <c r="N218" s="4"/>
      <c r="O218" s="4"/>
      <c r="P218" s="4"/>
    </row>
    <row r="219" spans="1:16" s="3" customFormat="1" ht="12.75">
      <c r="A219"/>
      <c r="B219"/>
      <c r="C219" s="36"/>
      <c r="D219" s="37"/>
      <c r="E219" s="36"/>
      <c r="F219" s="36"/>
      <c r="G219" s="36"/>
      <c r="H219" s="36"/>
      <c r="I219" s="4"/>
      <c r="J219" s="4"/>
      <c r="K219" s="4"/>
      <c r="L219" s="4"/>
      <c r="M219" s="4"/>
      <c r="N219" s="4"/>
      <c r="O219" s="4"/>
      <c r="P219" s="4"/>
    </row>
    <row r="220" spans="1:16" s="3" customFormat="1" ht="12.75">
      <c r="A220"/>
      <c r="B220"/>
      <c r="C220" s="36"/>
      <c r="D220" s="37"/>
      <c r="E220" s="36"/>
      <c r="F220" s="36"/>
      <c r="G220" s="36"/>
      <c r="H220" s="36"/>
      <c r="I220" s="4"/>
      <c r="J220" s="4"/>
      <c r="K220" s="4"/>
      <c r="L220" s="4"/>
      <c r="M220" s="4"/>
      <c r="N220" s="4"/>
      <c r="O220" s="4"/>
      <c r="P220" s="4"/>
    </row>
    <row r="221" spans="1:16" s="3" customFormat="1" ht="12.75">
      <c r="A221"/>
      <c r="B221"/>
      <c r="C221" s="36"/>
      <c r="D221" s="37"/>
      <c r="E221" s="36"/>
      <c r="F221" s="36"/>
      <c r="G221" s="36"/>
      <c r="H221" s="36"/>
      <c r="I221" s="4"/>
      <c r="J221" s="4"/>
      <c r="K221" s="4"/>
      <c r="L221" s="4"/>
      <c r="M221" s="4"/>
      <c r="N221" s="4"/>
      <c r="O221" s="4"/>
      <c r="P221" s="4"/>
    </row>
    <row r="222" spans="1:16" s="3" customFormat="1" ht="12.75">
      <c r="A222"/>
      <c r="B222"/>
      <c r="C222" s="36"/>
      <c r="D222" s="37"/>
      <c r="E222" s="36"/>
      <c r="F222" s="36"/>
      <c r="G222" s="36"/>
      <c r="H222" s="36"/>
      <c r="I222" s="4"/>
      <c r="J222" s="4"/>
      <c r="K222" s="4"/>
      <c r="L222" s="4"/>
      <c r="M222" s="4"/>
      <c r="N222" s="4"/>
      <c r="O222" s="4"/>
      <c r="P222" s="4"/>
    </row>
    <row r="223" spans="1:16" s="3" customFormat="1" ht="12.75">
      <c r="A223"/>
      <c r="B223"/>
      <c r="C223" s="36"/>
      <c r="D223" s="37"/>
      <c r="E223" s="36"/>
      <c r="F223" s="36"/>
      <c r="G223" s="36"/>
      <c r="H223" s="36"/>
      <c r="I223" s="4"/>
      <c r="J223" s="4"/>
      <c r="K223" s="4"/>
      <c r="L223" s="4"/>
      <c r="M223" s="4"/>
      <c r="N223" s="4"/>
      <c r="O223" s="4"/>
      <c r="P223" s="4"/>
    </row>
    <row r="224" spans="1:16" s="3" customFormat="1" ht="12.75">
      <c r="A224"/>
      <c r="B224"/>
      <c r="C224" s="36"/>
      <c r="D224" s="37"/>
      <c r="E224" s="36"/>
      <c r="F224" s="36"/>
      <c r="G224" s="36"/>
      <c r="H224" s="36"/>
      <c r="I224" s="4"/>
      <c r="J224" s="4"/>
      <c r="K224" s="4"/>
      <c r="L224" s="4"/>
      <c r="M224" s="4"/>
      <c r="N224" s="4"/>
      <c r="O224" s="4"/>
      <c r="P224" s="4"/>
    </row>
    <row r="225" spans="1:16" s="3" customFormat="1" ht="12.75">
      <c r="A225"/>
      <c r="B225"/>
      <c r="C225" s="36"/>
      <c r="D225" s="37"/>
      <c r="E225" s="36"/>
      <c r="F225" s="36"/>
      <c r="G225" s="36"/>
      <c r="H225" s="36"/>
      <c r="I225" s="4"/>
      <c r="J225" s="4"/>
      <c r="K225" s="4"/>
      <c r="L225" s="4"/>
      <c r="M225" s="4"/>
      <c r="N225" s="4"/>
      <c r="O225" s="4"/>
      <c r="P225" s="4"/>
    </row>
    <row r="226" spans="1:16" s="3" customFormat="1" ht="12.75">
      <c r="A226"/>
      <c r="B226"/>
      <c r="C226" s="36"/>
      <c r="D226" s="37"/>
      <c r="E226" s="36"/>
      <c r="F226" s="36"/>
      <c r="G226" s="36"/>
      <c r="H226" s="36"/>
      <c r="I226" s="4"/>
      <c r="J226" s="4"/>
      <c r="K226" s="4"/>
      <c r="L226" s="4"/>
      <c r="M226" s="4"/>
      <c r="N226" s="4"/>
      <c r="O226" s="4"/>
      <c r="P226" s="4"/>
    </row>
    <row r="227" spans="1:16" s="3" customFormat="1" ht="12.75">
      <c r="A227"/>
      <c r="B227"/>
      <c r="C227" s="36"/>
      <c r="D227" s="37"/>
      <c r="E227" s="36"/>
      <c r="F227" s="36"/>
      <c r="G227" s="36"/>
      <c r="H227" s="36"/>
      <c r="I227" s="4"/>
      <c r="J227" s="4"/>
      <c r="K227" s="4"/>
      <c r="L227" s="4"/>
      <c r="M227" s="4"/>
      <c r="N227" s="4"/>
      <c r="O227" s="4"/>
      <c r="P227" s="4"/>
    </row>
    <row r="228" spans="1:16" s="3" customFormat="1" ht="12.75">
      <c r="A228"/>
      <c r="B228"/>
      <c r="C228" s="36"/>
      <c r="D228" s="37"/>
      <c r="E228" s="36"/>
      <c r="F228" s="36"/>
      <c r="G228" s="36"/>
      <c r="H228" s="36"/>
      <c r="I228" s="4"/>
      <c r="J228" s="4"/>
      <c r="K228" s="4"/>
      <c r="L228" s="4"/>
      <c r="M228" s="4"/>
      <c r="N228" s="4"/>
      <c r="O228" s="4"/>
      <c r="P228" s="4"/>
    </row>
    <row r="229" spans="1:16" s="3" customFormat="1" ht="12.75">
      <c r="A229"/>
      <c r="B229"/>
      <c r="C229" s="36"/>
      <c r="D229" s="37"/>
      <c r="E229" s="36"/>
      <c r="F229" s="36"/>
      <c r="G229" s="36"/>
      <c r="H229" s="36"/>
      <c r="I229" s="4"/>
      <c r="J229" s="4"/>
      <c r="K229" s="4"/>
      <c r="L229" s="4"/>
      <c r="M229" s="4"/>
      <c r="N229" s="4"/>
      <c r="O229" s="4"/>
      <c r="P229" s="4"/>
    </row>
    <row r="230" spans="1:16" s="3" customFormat="1" ht="12.75">
      <c r="A230"/>
      <c r="B230"/>
      <c r="C230" s="36"/>
      <c r="D230" s="37"/>
      <c r="E230" s="36"/>
      <c r="F230" s="1"/>
      <c r="G230" s="1"/>
      <c r="H230" s="1"/>
      <c r="I230" s="4"/>
      <c r="J230" s="4"/>
      <c r="K230" s="4"/>
      <c r="L230" s="4"/>
      <c r="M230" s="4"/>
      <c r="N230" s="4"/>
      <c r="O230" s="4"/>
      <c r="P230" s="4"/>
    </row>
    <row r="231" spans="1:16" s="3" customFormat="1" ht="12.75">
      <c r="A231"/>
      <c r="B231"/>
      <c r="C231" s="36"/>
      <c r="D231" s="37"/>
      <c r="E231" s="36"/>
      <c r="F231" s="1"/>
      <c r="G231" s="1"/>
      <c r="H231" s="1"/>
      <c r="I231" s="4"/>
      <c r="J231" s="4"/>
      <c r="K231" s="4"/>
      <c r="L231" s="4"/>
      <c r="M231" s="4"/>
      <c r="N231" s="4"/>
      <c r="O231" s="4"/>
      <c r="P231" s="4"/>
    </row>
    <row r="232" spans="1:16" s="3" customFormat="1" ht="12.75">
      <c r="A232"/>
      <c r="B232"/>
      <c r="C232" s="36"/>
      <c r="D232" s="37"/>
      <c r="E232" s="36"/>
      <c r="F232" s="1"/>
      <c r="G232" s="1"/>
      <c r="H232" s="1"/>
      <c r="I232" s="4"/>
      <c r="J232" s="4"/>
      <c r="K232" s="4"/>
      <c r="L232" s="4"/>
      <c r="M232" s="4"/>
      <c r="N232" s="4"/>
      <c r="O232" s="4"/>
      <c r="P232" s="4"/>
    </row>
    <row r="233" spans="1:16" s="3" customFormat="1" ht="12.75">
      <c r="A233"/>
      <c r="B233"/>
      <c r="C233" s="36"/>
      <c r="D233" s="37"/>
      <c r="E233" s="36"/>
      <c r="F233" s="1"/>
      <c r="G233" s="1"/>
      <c r="H233" s="1"/>
      <c r="I233" s="4"/>
      <c r="J233" s="4"/>
      <c r="K233" s="4"/>
      <c r="L233" s="4"/>
      <c r="M233" s="4"/>
      <c r="N233" s="4"/>
      <c r="O233" s="4"/>
      <c r="P233" s="4"/>
    </row>
    <row r="234" spans="1:16" s="3" customFormat="1" ht="12.75">
      <c r="A234"/>
      <c r="B234"/>
      <c r="C234" s="36"/>
      <c r="D234" s="37"/>
      <c r="E234" s="36"/>
      <c r="F234" s="1"/>
      <c r="G234" s="1"/>
      <c r="H234" s="1"/>
      <c r="I234" s="4"/>
      <c r="J234" s="4"/>
      <c r="K234" s="4"/>
      <c r="L234" s="4"/>
      <c r="M234" s="4"/>
      <c r="N234" s="4"/>
      <c r="O234" s="4"/>
      <c r="P234" s="4"/>
    </row>
    <row r="235" spans="1:16" s="3" customFormat="1" ht="12.75">
      <c r="A235"/>
      <c r="B235"/>
      <c r="C235" s="36"/>
      <c r="D235" s="37"/>
      <c r="E235" s="36"/>
      <c r="F235" s="1"/>
      <c r="G235" s="1"/>
      <c r="H235" s="1"/>
      <c r="I235" s="4"/>
      <c r="J235" s="4"/>
      <c r="K235" s="4"/>
      <c r="L235" s="4"/>
      <c r="M235" s="4"/>
      <c r="N235" s="4"/>
      <c r="O235" s="4"/>
      <c r="P235" s="4"/>
    </row>
    <row r="236" spans="1:16" s="3" customFormat="1" ht="12.75">
      <c r="A236"/>
      <c r="B236"/>
      <c r="C236" s="36"/>
      <c r="D236" s="37"/>
      <c r="E236" s="36"/>
      <c r="F236" s="1"/>
      <c r="G236" s="1"/>
      <c r="H236" s="1"/>
      <c r="I236" s="4"/>
      <c r="J236" s="4"/>
      <c r="K236" s="4"/>
      <c r="L236" s="4"/>
      <c r="M236" s="4"/>
      <c r="N236" s="4"/>
      <c r="O236" s="4"/>
      <c r="P236" s="4"/>
    </row>
    <row r="237" spans="1:16" s="3" customFormat="1" ht="12.75">
      <c r="A237"/>
      <c r="B237"/>
      <c r="C237" s="36"/>
      <c r="D237" s="37"/>
      <c r="E237" s="36"/>
      <c r="F237" s="1"/>
      <c r="G237" s="1"/>
      <c r="H237" s="1"/>
      <c r="I237" s="4"/>
      <c r="J237" s="4"/>
      <c r="K237" s="4"/>
      <c r="L237" s="4"/>
      <c r="M237" s="4"/>
      <c r="N237" s="4"/>
      <c r="O237" s="4"/>
      <c r="P237" s="4"/>
    </row>
    <row r="238" spans="1:16" s="3" customFormat="1" ht="12.75">
      <c r="A238"/>
      <c r="B238"/>
      <c r="C238" s="36"/>
      <c r="D238" s="37"/>
      <c r="E238" s="36"/>
      <c r="F238" s="1"/>
      <c r="G238" s="1"/>
      <c r="H238" s="1"/>
      <c r="I238" s="4"/>
      <c r="J238" s="4"/>
      <c r="K238" s="4"/>
      <c r="L238" s="4"/>
      <c r="M238" s="4"/>
      <c r="N238" s="4"/>
      <c r="O238" s="4"/>
      <c r="P238" s="4"/>
    </row>
    <row r="239" spans="1:16" s="3" customFormat="1" ht="12.75">
      <c r="A239"/>
      <c r="B239"/>
      <c r="C239" s="36"/>
      <c r="D239" s="37"/>
      <c r="E239" s="36"/>
      <c r="F239" s="1"/>
      <c r="G239" s="1"/>
      <c r="H239" s="1"/>
      <c r="I239" s="4"/>
      <c r="J239" s="4"/>
      <c r="K239" s="4"/>
      <c r="L239" s="4"/>
      <c r="M239" s="4"/>
      <c r="N239" s="4"/>
      <c r="O239" s="4"/>
      <c r="P239" s="4"/>
    </row>
    <row r="240" spans="1:16" s="3" customFormat="1" ht="12.75">
      <c r="A240"/>
      <c r="B240"/>
      <c r="C240" s="36"/>
      <c r="D240" s="37"/>
      <c r="E240" s="36"/>
      <c r="F240" s="1"/>
      <c r="G240" s="1"/>
      <c r="H240" s="1"/>
      <c r="I240" s="4"/>
      <c r="J240" s="4"/>
      <c r="K240" s="4"/>
      <c r="L240" s="4"/>
      <c r="M240" s="4"/>
      <c r="N240" s="4"/>
      <c r="O240" s="4"/>
      <c r="P240" s="4"/>
    </row>
    <row r="241" spans="1:16" s="3" customFormat="1" ht="12.75">
      <c r="A241"/>
      <c r="B241"/>
      <c r="C241" s="36"/>
      <c r="D241" s="37"/>
      <c r="E241" s="36"/>
      <c r="F241" s="1"/>
      <c r="G241" s="1"/>
      <c r="H241" s="1"/>
      <c r="I241" s="4"/>
      <c r="J241" s="4"/>
      <c r="K241" s="4"/>
      <c r="L241" s="4"/>
      <c r="M241" s="4"/>
      <c r="N241" s="4"/>
      <c r="O241" s="4"/>
      <c r="P241" s="4"/>
    </row>
    <row r="242" spans="1:16" s="1" customFormat="1" ht="12.75">
      <c r="A242"/>
      <c r="B242"/>
      <c r="C242" s="36"/>
      <c r="D242" s="37"/>
      <c r="E242" s="36"/>
      <c r="I242" s="4"/>
      <c r="J242" s="4"/>
      <c r="K242" s="4"/>
      <c r="L242" s="4"/>
      <c r="M242" s="4"/>
      <c r="N242" s="4"/>
      <c r="O242" s="4"/>
      <c r="P242" s="4"/>
    </row>
    <row r="243" spans="1:16" s="1" customFormat="1" ht="12.75">
      <c r="A243"/>
      <c r="B243"/>
      <c r="C243" s="36"/>
      <c r="D243" s="37"/>
      <c r="E243" s="36"/>
      <c r="I243" s="4"/>
      <c r="J243" s="4"/>
      <c r="K243" s="4"/>
      <c r="L243" s="4"/>
      <c r="M243" s="4"/>
      <c r="N243" s="4"/>
      <c r="O243" s="4"/>
      <c r="P243" s="4"/>
    </row>
    <row r="244" spans="1:16" s="1" customFormat="1" ht="12.75">
      <c r="A244"/>
      <c r="B244"/>
      <c r="C244" s="36"/>
      <c r="D244" s="37"/>
      <c r="E244" s="36"/>
      <c r="I244" s="4"/>
      <c r="J244" s="4"/>
      <c r="K244" s="4"/>
      <c r="L244" s="4"/>
      <c r="M244" s="4"/>
      <c r="N244" s="4"/>
      <c r="O244" s="4"/>
      <c r="P244" s="4"/>
    </row>
    <row r="245" spans="1:16" s="1" customFormat="1" ht="12.75">
      <c r="A245"/>
      <c r="B245"/>
      <c r="C245" s="36"/>
      <c r="D245" s="37"/>
      <c r="E245" s="36"/>
      <c r="I245" s="4"/>
      <c r="J245" s="4"/>
      <c r="K245" s="4"/>
      <c r="L245" s="4"/>
      <c r="M245" s="4"/>
      <c r="N245" s="4"/>
      <c r="O245" s="4"/>
      <c r="P245" s="4"/>
    </row>
    <row r="246" spans="1:16" s="1" customFormat="1" ht="12.75">
      <c r="A246"/>
      <c r="B246"/>
      <c r="C246" s="36"/>
      <c r="D246" s="37"/>
      <c r="E246" s="36"/>
      <c r="I246" s="4"/>
      <c r="J246" s="4"/>
      <c r="K246" s="4"/>
      <c r="L246" s="4"/>
      <c r="M246" s="4"/>
      <c r="N246" s="4"/>
      <c r="O246" s="4"/>
      <c r="P246" s="4"/>
    </row>
    <row r="247" spans="1:16" s="1" customFormat="1" ht="12.75">
      <c r="A247"/>
      <c r="B247"/>
      <c r="C247" s="36"/>
      <c r="D247" s="37"/>
      <c r="E247" s="36"/>
      <c r="I247" s="4"/>
      <c r="J247" s="4"/>
      <c r="K247" s="4"/>
      <c r="L247" s="4"/>
      <c r="M247" s="4"/>
      <c r="N247" s="4"/>
      <c r="O247" s="4"/>
      <c r="P247" s="4"/>
    </row>
    <row r="248" spans="1:16" s="1" customFormat="1" ht="12.75">
      <c r="A248"/>
      <c r="B248"/>
      <c r="C248" s="36"/>
      <c r="D248" s="37"/>
      <c r="E248" s="36"/>
      <c r="I248" s="4"/>
      <c r="J248" s="4"/>
      <c r="K248" s="4"/>
      <c r="L248" s="4"/>
      <c r="M248" s="4"/>
      <c r="N248" s="4"/>
      <c r="O248" s="4"/>
      <c r="P248" s="4"/>
    </row>
    <row r="249" spans="1:16" s="1" customFormat="1" ht="12.75">
      <c r="A249"/>
      <c r="B249"/>
      <c r="C249" s="36"/>
      <c r="D249" s="37"/>
      <c r="E249" s="36"/>
      <c r="I249" s="4"/>
      <c r="J249" s="4"/>
      <c r="K249" s="4"/>
      <c r="L249" s="4"/>
      <c r="M249" s="4"/>
      <c r="N249" s="4"/>
      <c r="O249" s="4"/>
      <c r="P249" s="4"/>
    </row>
    <row r="250" spans="1:16" s="1" customFormat="1" ht="12.75">
      <c r="A250"/>
      <c r="B250"/>
      <c r="C250" s="36"/>
      <c r="D250" s="37"/>
      <c r="E250" s="36"/>
      <c r="I250" s="4"/>
      <c r="J250" s="4"/>
      <c r="K250" s="4"/>
      <c r="L250" s="4"/>
      <c r="M250" s="4"/>
      <c r="N250" s="4"/>
      <c r="O250" s="4"/>
      <c r="P250" s="4"/>
    </row>
    <row r="251" spans="1:16" s="1" customFormat="1" ht="12.75">
      <c r="A251"/>
      <c r="B251"/>
      <c r="C251" s="36"/>
      <c r="D251" s="37"/>
      <c r="E251" s="36"/>
      <c r="I251" s="4"/>
      <c r="J251" s="4"/>
      <c r="K251" s="4"/>
      <c r="L251" s="4"/>
      <c r="M251" s="4"/>
      <c r="N251" s="4"/>
      <c r="O251" s="4"/>
      <c r="P251" s="4"/>
    </row>
    <row r="252" spans="1:16" s="1" customFormat="1" ht="12.75">
      <c r="A252"/>
      <c r="B252"/>
      <c r="C252" s="36"/>
      <c r="D252" s="37"/>
      <c r="E252" s="36"/>
      <c r="I252" s="4"/>
      <c r="J252" s="4"/>
      <c r="K252" s="4"/>
      <c r="L252" s="4"/>
      <c r="M252" s="4"/>
      <c r="N252" s="4"/>
      <c r="O252" s="4"/>
      <c r="P252" s="4"/>
    </row>
    <row r="253" spans="1:16" s="1" customFormat="1" ht="12.75">
      <c r="A253"/>
      <c r="B253"/>
      <c r="C253" s="36"/>
      <c r="D253" s="37"/>
      <c r="E253" s="36"/>
      <c r="I253" s="4"/>
      <c r="J253" s="4"/>
      <c r="K253" s="4"/>
      <c r="L253" s="4"/>
      <c r="M253" s="4"/>
      <c r="N253" s="4"/>
      <c r="O253" s="4"/>
      <c r="P253" s="4"/>
    </row>
    <row r="254" spans="1:16" s="1" customFormat="1" ht="12.75">
      <c r="A254"/>
      <c r="B254"/>
      <c r="C254" s="36"/>
      <c r="D254" s="37"/>
      <c r="E254" s="36"/>
      <c r="I254" s="4"/>
      <c r="J254" s="4"/>
      <c r="K254" s="4"/>
      <c r="L254" s="4"/>
      <c r="M254" s="4"/>
      <c r="N254" s="4"/>
      <c r="O254" s="4"/>
      <c r="P254" s="4"/>
    </row>
    <row r="255" spans="1:16" s="1" customFormat="1" ht="12.75">
      <c r="A255"/>
      <c r="B255"/>
      <c r="C255" s="36"/>
      <c r="D255" s="37"/>
      <c r="E255" s="36"/>
      <c r="I255" s="4"/>
      <c r="J255" s="4"/>
      <c r="K255" s="4"/>
      <c r="L255" s="4"/>
      <c r="M255" s="4"/>
      <c r="N255" s="4"/>
      <c r="O255" s="4"/>
      <c r="P255" s="4"/>
    </row>
    <row r="256" spans="1:16" s="1" customFormat="1" ht="12.75">
      <c r="A256"/>
      <c r="B256"/>
      <c r="C256" s="36"/>
      <c r="D256" s="37"/>
      <c r="E256" s="36"/>
      <c r="I256" s="4"/>
      <c r="J256" s="4"/>
      <c r="K256" s="4"/>
      <c r="L256" s="4"/>
      <c r="M256" s="4"/>
      <c r="N256" s="4"/>
      <c r="O256" s="4"/>
      <c r="P256" s="4"/>
    </row>
    <row r="257" spans="1:16" s="1" customFormat="1" ht="12.75">
      <c r="A257"/>
      <c r="B257"/>
      <c r="C257" s="36"/>
      <c r="D257" s="37"/>
      <c r="E257" s="36"/>
      <c r="I257" s="4"/>
      <c r="J257" s="4"/>
      <c r="K257" s="4"/>
      <c r="L257" s="4"/>
      <c r="M257" s="4"/>
      <c r="N257" s="4"/>
      <c r="O257" s="4"/>
      <c r="P257" s="4"/>
    </row>
    <row r="258" spans="1:16" s="1" customFormat="1" ht="12.75">
      <c r="A258"/>
      <c r="B258"/>
      <c r="C258" s="36"/>
      <c r="D258" s="37"/>
      <c r="E258" s="36"/>
      <c r="I258" s="4"/>
      <c r="J258" s="4"/>
      <c r="K258" s="4"/>
      <c r="L258" s="4"/>
      <c r="M258" s="4"/>
      <c r="N258" s="4"/>
      <c r="O258" s="4"/>
      <c r="P258" s="4"/>
    </row>
    <row r="259" spans="1:16" s="1" customFormat="1" ht="12.75">
      <c r="A259"/>
      <c r="B259"/>
      <c r="C259" s="36"/>
      <c r="D259" s="37"/>
      <c r="E259" s="36"/>
      <c r="I259" s="4"/>
      <c r="J259" s="4"/>
      <c r="K259" s="4"/>
      <c r="L259" s="4"/>
      <c r="M259" s="4"/>
      <c r="N259" s="4"/>
      <c r="O259" s="4"/>
      <c r="P259" s="4"/>
    </row>
    <row r="260" spans="1:16" s="1" customFormat="1" ht="12.75">
      <c r="A260"/>
      <c r="B260"/>
      <c r="C260" s="36"/>
      <c r="D260" s="37"/>
      <c r="E260" s="36"/>
      <c r="I260" s="4"/>
      <c r="J260" s="4"/>
      <c r="K260" s="4"/>
      <c r="L260" s="4"/>
      <c r="M260" s="4"/>
      <c r="N260" s="4"/>
      <c r="O260" s="4"/>
      <c r="P260" s="4"/>
    </row>
    <row r="261" spans="1:16" s="1" customFormat="1" ht="12.75">
      <c r="A261"/>
      <c r="B261"/>
      <c r="C261" s="36"/>
      <c r="D261" s="37"/>
      <c r="E261" s="36"/>
      <c r="I261" s="4"/>
      <c r="J261" s="4"/>
      <c r="K261" s="4"/>
      <c r="L261" s="4"/>
      <c r="M261" s="4"/>
      <c r="N261" s="4"/>
      <c r="O261" s="4"/>
      <c r="P261" s="4"/>
    </row>
    <row r="262" spans="1:16" s="1" customFormat="1" ht="12.75">
      <c r="A262"/>
      <c r="B262"/>
      <c r="C262" s="36"/>
      <c r="D262" s="37"/>
      <c r="E262" s="36"/>
      <c r="I262" s="4"/>
      <c r="J262" s="4"/>
      <c r="K262" s="4"/>
      <c r="L262" s="4"/>
      <c r="M262" s="4"/>
      <c r="N262" s="4"/>
      <c r="O262" s="4"/>
      <c r="P262" s="4"/>
    </row>
    <row r="263" spans="1:16" s="1" customFormat="1" ht="12.75">
      <c r="A263"/>
      <c r="B263"/>
      <c r="C263" s="36"/>
      <c r="D263" s="37"/>
      <c r="E263" s="36"/>
      <c r="I263" s="4"/>
      <c r="J263" s="4"/>
      <c r="K263" s="4"/>
      <c r="L263" s="4"/>
      <c r="M263" s="4"/>
      <c r="N263" s="4"/>
      <c r="O263" s="4"/>
      <c r="P263" s="4"/>
    </row>
    <row r="264" spans="1:16" s="1" customFormat="1" ht="12.75">
      <c r="A264"/>
      <c r="B264"/>
      <c r="C264" s="36"/>
      <c r="D264" s="37"/>
      <c r="E264" s="36"/>
      <c r="I264" s="4"/>
      <c r="J264" s="4"/>
      <c r="K264" s="4"/>
      <c r="L264" s="4"/>
      <c r="M264" s="4"/>
      <c r="N264" s="4"/>
      <c r="O264" s="4"/>
      <c r="P264" s="4"/>
    </row>
    <row r="265" spans="1:16" s="1" customFormat="1" ht="12.75">
      <c r="A265"/>
      <c r="B265"/>
      <c r="C265" s="36"/>
      <c r="D265" s="37"/>
      <c r="E265" s="36"/>
      <c r="I265" s="4"/>
      <c r="J265" s="4"/>
      <c r="K265" s="4"/>
      <c r="L265" s="4"/>
      <c r="M265" s="4"/>
      <c r="N265" s="4"/>
      <c r="O265" s="4"/>
      <c r="P265" s="4"/>
    </row>
    <row r="266" spans="1:16" s="1" customFormat="1" ht="12.75">
      <c r="A266"/>
      <c r="B266"/>
      <c r="C266" s="36"/>
      <c r="D266" s="37"/>
      <c r="E266" s="36"/>
      <c r="I266" s="4"/>
      <c r="J266" s="4"/>
      <c r="K266" s="4"/>
      <c r="L266" s="4"/>
      <c r="M266" s="4"/>
      <c r="N266" s="4"/>
      <c r="O266" s="4"/>
      <c r="P266" s="4"/>
    </row>
    <row r="267" spans="1:16" s="1" customFormat="1" ht="12.75">
      <c r="A267"/>
      <c r="B267"/>
      <c r="C267" s="36"/>
      <c r="D267" s="37"/>
      <c r="E267" s="36"/>
      <c r="I267" s="4"/>
      <c r="J267" s="4"/>
      <c r="K267" s="4"/>
      <c r="L267" s="4"/>
      <c r="M267" s="4"/>
      <c r="N267" s="4"/>
      <c r="O267" s="4"/>
      <c r="P267" s="4"/>
    </row>
    <row r="268" spans="1:16" s="1" customFormat="1" ht="12.75">
      <c r="A268"/>
      <c r="B268"/>
      <c r="C268" s="36"/>
      <c r="D268" s="37"/>
      <c r="E268" s="36"/>
      <c r="I268" s="4"/>
      <c r="J268" s="4"/>
      <c r="K268" s="4"/>
      <c r="L268" s="4"/>
      <c r="M268" s="4"/>
      <c r="N268" s="4"/>
      <c r="O268" s="4"/>
      <c r="P268" s="4"/>
    </row>
    <row r="269" spans="1:16" s="1" customFormat="1" ht="12.75">
      <c r="A269"/>
      <c r="B269"/>
      <c r="C269" s="36"/>
      <c r="D269" s="37"/>
      <c r="E269" s="36"/>
      <c r="I269" s="4"/>
      <c r="J269" s="4"/>
      <c r="K269" s="4"/>
      <c r="L269" s="4"/>
      <c r="M269" s="4"/>
      <c r="N269" s="4"/>
      <c r="O269" s="4"/>
      <c r="P269" s="4"/>
    </row>
    <row r="270" spans="1:16" s="1" customFormat="1" ht="12.75">
      <c r="A270"/>
      <c r="B270"/>
      <c r="C270" s="36"/>
      <c r="D270" s="37"/>
      <c r="E270" s="36"/>
      <c r="I270" s="4"/>
      <c r="J270" s="4"/>
      <c r="K270" s="4"/>
      <c r="L270" s="4"/>
      <c r="M270" s="4"/>
      <c r="N270" s="4"/>
      <c r="O270" s="4"/>
      <c r="P270" s="4"/>
    </row>
    <row r="271" spans="1:16" s="1" customFormat="1" ht="12.75">
      <c r="A271"/>
      <c r="B271"/>
      <c r="C271" s="36"/>
      <c r="D271" s="37"/>
      <c r="E271" s="36"/>
      <c r="I271" s="4"/>
      <c r="J271" s="4"/>
      <c r="K271" s="4"/>
      <c r="L271" s="4"/>
      <c r="M271" s="4"/>
      <c r="N271" s="4"/>
      <c r="O271" s="4"/>
      <c r="P271" s="4"/>
    </row>
    <row r="272" spans="1:16" s="1" customFormat="1" ht="12.75">
      <c r="A272"/>
      <c r="B272"/>
      <c r="C272" s="36"/>
      <c r="D272" s="37"/>
      <c r="E272" s="36"/>
      <c r="I272" s="4"/>
      <c r="J272" s="4"/>
      <c r="K272" s="4"/>
      <c r="L272" s="4"/>
      <c r="M272" s="4"/>
      <c r="N272" s="4"/>
      <c r="O272" s="4"/>
      <c r="P272" s="4"/>
    </row>
    <row r="273" spans="1:16" s="1" customFormat="1" ht="12.75">
      <c r="A273"/>
      <c r="B273"/>
      <c r="C273" s="36"/>
      <c r="D273" s="37"/>
      <c r="E273" s="36"/>
      <c r="I273" s="4"/>
      <c r="J273" s="4"/>
      <c r="K273" s="4"/>
      <c r="L273" s="4"/>
      <c r="M273" s="4"/>
      <c r="N273" s="4"/>
      <c r="O273" s="4"/>
      <c r="P273" s="4"/>
    </row>
    <row r="274" spans="1:16" s="1" customFormat="1" ht="12.75">
      <c r="A274"/>
      <c r="B274"/>
      <c r="C274" s="36"/>
      <c r="D274" s="37"/>
      <c r="E274" s="36"/>
      <c r="I274" s="4"/>
      <c r="J274" s="4"/>
      <c r="K274" s="4"/>
      <c r="L274" s="4"/>
      <c r="M274" s="4"/>
      <c r="N274" s="4"/>
      <c r="O274" s="4"/>
      <c r="P274" s="4"/>
    </row>
    <row r="275" spans="1:16" s="1" customFormat="1" ht="12.75">
      <c r="A275"/>
      <c r="B275"/>
      <c r="C275" s="36"/>
      <c r="D275" s="37"/>
      <c r="E275" s="36"/>
      <c r="I275" s="4"/>
      <c r="J275" s="4"/>
      <c r="K275" s="4"/>
      <c r="L275" s="4"/>
      <c r="M275" s="4"/>
      <c r="N275" s="4"/>
      <c r="O275" s="4"/>
      <c r="P275" s="4"/>
    </row>
    <row r="276" spans="1:16" s="1" customFormat="1" ht="12.75">
      <c r="A276"/>
      <c r="B276"/>
      <c r="C276" s="36"/>
      <c r="D276" s="37"/>
      <c r="E276" s="36"/>
      <c r="I276" s="4"/>
      <c r="J276" s="4"/>
      <c r="K276" s="4"/>
      <c r="L276" s="4"/>
      <c r="M276" s="4"/>
      <c r="N276" s="4"/>
      <c r="O276" s="4"/>
      <c r="P276" s="4"/>
    </row>
    <row r="277" spans="1:16" s="1" customFormat="1" ht="12.75">
      <c r="A277"/>
      <c r="B277"/>
      <c r="C277" s="36"/>
      <c r="D277" s="37"/>
      <c r="E277" s="36"/>
      <c r="I277" s="4"/>
      <c r="J277" s="4"/>
      <c r="K277" s="4"/>
      <c r="L277" s="4"/>
      <c r="M277" s="4"/>
      <c r="N277" s="4"/>
      <c r="O277" s="4"/>
      <c r="P277" s="4"/>
    </row>
    <row r="278" spans="1:16" s="1" customFormat="1" ht="12.75">
      <c r="A278"/>
      <c r="B278"/>
      <c r="C278" s="36"/>
      <c r="D278" s="37"/>
      <c r="E278" s="36"/>
      <c r="I278" s="4"/>
      <c r="J278" s="4"/>
      <c r="K278" s="4"/>
      <c r="L278" s="4"/>
      <c r="M278" s="4"/>
      <c r="N278" s="4"/>
      <c r="O278" s="4"/>
      <c r="P278" s="4"/>
    </row>
    <row r="279" spans="1:16" s="1" customFormat="1" ht="12.75">
      <c r="A279"/>
      <c r="B279"/>
      <c r="C279" s="36"/>
      <c r="D279" s="37"/>
      <c r="E279" s="36"/>
      <c r="I279" s="4"/>
      <c r="J279" s="4"/>
      <c r="K279" s="4"/>
      <c r="L279" s="4"/>
      <c r="M279" s="4"/>
      <c r="N279" s="4"/>
      <c r="O279" s="4"/>
      <c r="P279" s="4"/>
    </row>
    <row r="280" spans="1:16" s="1" customFormat="1" ht="12.75">
      <c r="A280"/>
      <c r="B280"/>
      <c r="C280" s="36"/>
      <c r="D280" s="37"/>
      <c r="E280" s="36"/>
      <c r="I280" s="4"/>
      <c r="J280" s="4"/>
      <c r="K280" s="4"/>
      <c r="L280" s="4"/>
      <c r="M280" s="4"/>
      <c r="N280" s="4"/>
      <c r="O280" s="4"/>
      <c r="P280" s="4"/>
    </row>
    <row r="281" spans="1:16" s="1" customFormat="1" ht="12.75">
      <c r="A281"/>
      <c r="B281"/>
      <c r="C281" s="36"/>
      <c r="D281" s="37"/>
      <c r="E281" s="36"/>
      <c r="I281" s="4"/>
      <c r="J281" s="4"/>
      <c r="K281" s="4"/>
      <c r="L281" s="4"/>
      <c r="M281" s="4"/>
      <c r="N281" s="4"/>
      <c r="O281" s="4"/>
      <c r="P281" s="4"/>
    </row>
    <row r="282" spans="1:16" s="1" customFormat="1" ht="12.75">
      <c r="A282"/>
      <c r="B282"/>
      <c r="C282" s="36"/>
      <c r="D282" s="37"/>
      <c r="E282" s="36"/>
      <c r="I282" s="4"/>
      <c r="J282" s="4"/>
      <c r="K282" s="4"/>
      <c r="L282" s="4"/>
      <c r="M282" s="4"/>
      <c r="N282" s="4"/>
      <c r="O282" s="4"/>
      <c r="P282" s="4"/>
    </row>
    <row r="283" spans="1:16" s="1" customFormat="1" ht="12.75">
      <c r="A283"/>
      <c r="B283"/>
      <c r="C283" s="36"/>
      <c r="D283" s="37"/>
      <c r="E283" s="36"/>
      <c r="I283" s="4"/>
      <c r="J283" s="4"/>
      <c r="K283" s="4"/>
      <c r="L283" s="4"/>
      <c r="M283" s="4"/>
      <c r="N283" s="4"/>
      <c r="O283" s="4"/>
      <c r="P283" s="4"/>
    </row>
    <row r="284" spans="1:16" s="1" customFormat="1" ht="12.75">
      <c r="A284"/>
      <c r="B284"/>
      <c r="C284" s="36"/>
      <c r="D284" s="37"/>
      <c r="E284" s="36"/>
      <c r="I284" s="4"/>
      <c r="J284" s="4"/>
      <c r="K284" s="4"/>
      <c r="L284" s="4"/>
      <c r="M284" s="4"/>
      <c r="N284" s="4"/>
      <c r="O284" s="4"/>
      <c r="P284" s="4"/>
    </row>
    <row r="285" spans="1:16" s="1" customFormat="1" ht="12.75">
      <c r="A285"/>
      <c r="B285"/>
      <c r="C285" s="36"/>
      <c r="D285" s="37"/>
      <c r="E285" s="36"/>
      <c r="I285" s="4"/>
      <c r="J285" s="4"/>
      <c r="K285" s="4"/>
      <c r="L285" s="4"/>
      <c r="M285" s="4"/>
      <c r="N285" s="4"/>
      <c r="O285" s="4"/>
      <c r="P285" s="4"/>
    </row>
    <row r="286" spans="1:16" s="1" customFormat="1" ht="12.75">
      <c r="A286"/>
      <c r="B286"/>
      <c r="C286" s="36"/>
      <c r="D286" s="37"/>
      <c r="E286" s="36"/>
      <c r="I286" s="4"/>
      <c r="J286" s="4"/>
      <c r="K286" s="4"/>
      <c r="L286" s="4"/>
      <c r="M286" s="4"/>
      <c r="N286" s="4"/>
      <c r="O286" s="4"/>
      <c r="P286" s="4"/>
    </row>
    <row r="287" spans="1:16" s="1" customFormat="1" ht="12.75">
      <c r="A287"/>
      <c r="B287"/>
      <c r="C287" s="36"/>
      <c r="D287" s="37"/>
      <c r="E287" s="36"/>
      <c r="I287" s="4"/>
      <c r="J287" s="4"/>
      <c r="K287" s="4"/>
      <c r="L287" s="4"/>
      <c r="M287" s="4"/>
      <c r="N287" s="4"/>
      <c r="O287" s="4"/>
      <c r="P287" s="4"/>
    </row>
    <row r="288" spans="1:16" s="1" customFormat="1" ht="12.75">
      <c r="A288"/>
      <c r="B288"/>
      <c r="C288" s="36"/>
      <c r="D288" s="37"/>
      <c r="E288" s="36"/>
      <c r="I288" s="4"/>
      <c r="J288" s="4"/>
      <c r="K288" s="4"/>
      <c r="L288" s="4"/>
      <c r="M288" s="4"/>
      <c r="N288" s="4"/>
      <c r="O288" s="4"/>
      <c r="P288" s="4"/>
    </row>
    <row r="289" spans="1:16" s="1" customFormat="1" ht="12.75">
      <c r="A289"/>
      <c r="B289"/>
      <c r="C289" s="36"/>
      <c r="D289" s="37"/>
      <c r="E289" s="36"/>
      <c r="I289" s="4"/>
      <c r="J289" s="4"/>
      <c r="K289" s="4"/>
      <c r="L289" s="4"/>
      <c r="M289" s="4"/>
      <c r="N289" s="4"/>
      <c r="O289" s="4"/>
      <c r="P289" s="4"/>
    </row>
    <row r="290" spans="1:16" s="1" customFormat="1" ht="12.75">
      <c r="A290"/>
      <c r="B290"/>
      <c r="C290" s="36"/>
      <c r="D290" s="37"/>
      <c r="E290" s="36"/>
      <c r="I290" s="4"/>
      <c r="J290" s="4"/>
      <c r="K290" s="4"/>
      <c r="L290" s="4"/>
      <c r="M290" s="4"/>
      <c r="N290" s="4"/>
      <c r="O290" s="4"/>
      <c r="P290" s="4"/>
    </row>
    <row r="291" spans="1:16" s="1" customFormat="1" ht="12.75">
      <c r="A291"/>
      <c r="B291"/>
      <c r="C291" s="36"/>
      <c r="D291" s="37"/>
      <c r="E291" s="36"/>
      <c r="I291" s="4"/>
      <c r="J291" s="4"/>
      <c r="K291" s="4"/>
      <c r="L291" s="4"/>
      <c r="M291" s="4"/>
      <c r="N291" s="4"/>
      <c r="O291" s="4"/>
      <c r="P291" s="4"/>
    </row>
    <row r="292" spans="1:16" s="1" customFormat="1" ht="12.75">
      <c r="A292"/>
      <c r="B292"/>
      <c r="C292" s="36"/>
      <c r="D292" s="37"/>
      <c r="E292" s="36"/>
      <c r="I292" s="4"/>
      <c r="J292" s="4"/>
      <c r="K292" s="4"/>
      <c r="L292" s="4"/>
      <c r="M292" s="4"/>
      <c r="N292" s="4"/>
      <c r="O292" s="4"/>
      <c r="P292" s="4"/>
    </row>
    <row r="293" spans="1:16" s="1" customFormat="1" ht="12.75">
      <c r="A293"/>
      <c r="B293"/>
      <c r="C293" s="36"/>
      <c r="D293" s="37"/>
      <c r="E293" s="36"/>
      <c r="I293" s="4"/>
      <c r="J293" s="4"/>
      <c r="K293" s="4"/>
      <c r="L293" s="4"/>
      <c r="M293" s="4"/>
      <c r="N293" s="4"/>
      <c r="O293" s="4"/>
      <c r="P293" s="4"/>
    </row>
    <row r="294" spans="1:16" s="1" customFormat="1" ht="12.75">
      <c r="A294"/>
      <c r="B294"/>
      <c r="C294" s="36"/>
      <c r="D294" s="37"/>
      <c r="E294" s="36"/>
      <c r="I294" s="4"/>
      <c r="J294" s="4"/>
      <c r="K294" s="4"/>
      <c r="L294" s="4"/>
      <c r="M294" s="4"/>
      <c r="N294" s="4"/>
      <c r="O294" s="4"/>
      <c r="P294" s="4"/>
    </row>
    <row r="295" spans="1:16" s="1" customFormat="1" ht="12.75">
      <c r="A295"/>
      <c r="B295"/>
      <c r="C295" s="36"/>
      <c r="D295" s="37"/>
      <c r="E295" s="36"/>
      <c r="I295" s="4"/>
      <c r="J295" s="4"/>
      <c r="K295" s="4"/>
      <c r="L295" s="4"/>
      <c r="M295" s="4"/>
      <c r="N295" s="4"/>
      <c r="O295" s="4"/>
      <c r="P295" s="4"/>
    </row>
    <row r="296" spans="1:16" s="1" customFormat="1" ht="12.75">
      <c r="A296"/>
      <c r="B296"/>
      <c r="C296" s="36"/>
      <c r="D296" s="37"/>
      <c r="E296" s="36"/>
      <c r="I296" s="4"/>
      <c r="J296" s="4"/>
      <c r="K296" s="4"/>
      <c r="L296" s="4"/>
      <c r="M296" s="4"/>
      <c r="N296" s="4"/>
      <c r="O296" s="4"/>
      <c r="P296" s="4"/>
    </row>
    <row r="297" spans="1:16" s="1" customFormat="1" ht="12.75">
      <c r="A297"/>
      <c r="B297"/>
      <c r="C297" s="36"/>
      <c r="D297" s="37"/>
      <c r="E297" s="36"/>
      <c r="I297" s="4"/>
      <c r="J297" s="4"/>
      <c r="K297" s="4"/>
      <c r="L297" s="4"/>
      <c r="M297" s="4"/>
      <c r="N297" s="4"/>
      <c r="O297" s="4"/>
      <c r="P297" s="4"/>
    </row>
    <row r="298" spans="1:16" s="1" customFormat="1" ht="12.75">
      <c r="A298"/>
      <c r="B298"/>
      <c r="C298" s="36"/>
      <c r="D298" s="37"/>
      <c r="E298" s="36"/>
      <c r="I298" s="4"/>
      <c r="J298" s="4"/>
      <c r="K298" s="4"/>
      <c r="L298" s="4"/>
      <c r="M298" s="4"/>
      <c r="N298" s="4"/>
      <c r="O298" s="4"/>
      <c r="P298" s="4"/>
    </row>
    <row r="299" spans="1:16" s="1" customFormat="1" ht="12.75">
      <c r="A299"/>
      <c r="B299"/>
      <c r="C299" s="36"/>
      <c r="D299" s="37"/>
      <c r="E299" s="36"/>
      <c r="I299" s="4"/>
      <c r="J299" s="4"/>
      <c r="K299" s="4"/>
      <c r="L299" s="4"/>
      <c r="M299" s="4"/>
      <c r="N299" s="4"/>
      <c r="O299" s="4"/>
      <c r="P299" s="4"/>
    </row>
    <row r="300" spans="1:16" s="1" customFormat="1" ht="12.75">
      <c r="A300"/>
      <c r="B300"/>
      <c r="C300" s="36"/>
      <c r="D300" s="37"/>
      <c r="E300" s="36"/>
      <c r="I300" s="4"/>
      <c r="J300" s="4"/>
      <c r="K300" s="4"/>
      <c r="L300" s="4"/>
      <c r="M300" s="4"/>
      <c r="N300" s="4"/>
      <c r="O300" s="4"/>
      <c r="P300" s="4"/>
    </row>
    <row r="301" spans="1:16" s="1" customFormat="1" ht="12.75">
      <c r="A301"/>
      <c r="B301"/>
      <c r="C301" s="36"/>
      <c r="D301" s="37"/>
      <c r="E301" s="36"/>
      <c r="I301" s="4"/>
      <c r="J301" s="4"/>
      <c r="K301" s="4"/>
      <c r="L301" s="4"/>
      <c r="M301" s="4"/>
      <c r="N301" s="4"/>
      <c r="O301" s="4"/>
      <c r="P301" s="4"/>
    </row>
    <row r="302" spans="1:16" s="1" customFormat="1" ht="12.75">
      <c r="A302"/>
      <c r="B302"/>
      <c r="C302" s="36"/>
      <c r="D302" s="37"/>
      <c r="E302" s="36"/>
      <c r="I302" s="4"/>
      <c r="J302" s="4"/>
      <c r="K302" s="4"/>
      <c r="L302" s="4"/>
      <c r="M302" s="4"/>
      <c r="N302" s="4"/>
      <c r="O302" s="4"/>
      <c r="P302" s="4"/>
    </row>
    <row r="303" spans="1:16" s="1" customFormat="1" ht="12.75">
      <c r="A303"/>
      <c r="B303"/>
      <c r="C303" s="36"/>
      <c r="D303" s="37"/>
      <c r="E303" s="36"/>
      <c r="I303" s="4"/>
      <c r="J303" s="4"/>
      <c r="K303" s="4"/>
      <c r="L303" s="4"/>
      <c r="M303" s="4"/>
      <c r="N303" s="4"/>
      <c r="O303" s="4"/>
      <c r="P303" s="4"/>
    </row>
    <row r="304" spans="1:16" s="1" customFormat="1" ht="12.75">
      <c r="A304"/>
      <c r="B304"/>
      <c r="C304" s="36"/>
      <c r="D304" s="37"/>
      <c r="E304" s="36"/>
      <c r="I304" s="4"/>
      <c r="J304" s="4"/>
      <c r="K304" s="4"/>
      <c r="L304" s="4"/>
      <c r="M304" s="4"/>
      <c r="N304" s="4"/>
      <c r="O304" s="4"/>
      <c r="P304" s="4"/>
    </row>
    <row r="305" spans="1:16" s="1" customFormat="1" ht="12.75">
      <c r="A305"/>
      <c r="B305"/>
      <c r="C305" s="36"/>
      <c r="D305" s="37"/>
      <c r="E305" s="36"/>
      <c r="I305" s="4"/>
      <c r="J305" s="4"/>
      <c r="K305" s="4"/>
      <c r="L305" s="4"/>
      <c r="M305" s="4"/>
      <c r="N305" s="4"/>
      <c r="O305" s="4"/>
      <c r="P305" s="4"/>
    </row>
    <row r="306" spans="1:16" s="1" customFormat="1" ht="12.75">
      <c r="A306"/>
      <c r="B306"/>
      <c r="C306" s="36"/>
      <c r="D306" s="37"/>
      <c r="E306" s="36"/>
      <c r="I306" s="4"/>
      <c r="J306" s="4"/>
      <c r="K306" s="4"/>
      <c r="L306" s="4"/>
      <c r="M306" s="4"/>
      <c r="N306" s="4"/>
      <c r="O306" s="4"/>
      <c r="P306" s="4"/>
    </row>
    <row r="307" spans="1:16" s="1" customFormat="1" ht="12.75">
      <c r="A307"/>
      <c r="B307"/>
      <c r="C307" s="36"/>
      <c r="D307" s="37"/>
      <c r="E307" s="36"/>
      <c r="I307" s="4"/>
      <c r="J307" s="4"/>
      <c r="K307" s="4"/>
      <c r="L307" s="4"/>
      <c r="M307" s="4"/>
      <c r="N307" s="4"/>
      <c r="O307" s="4"/>
      <c r="P307" s="4"/>
    </row>
    <row r="308" spans="1:16" s="1" customFormat="1" ht="12.75">
      <c r="A308"/>
      <c r="B308"/>
      <c r="C308" s="36"/>
      <c r="D308" s="37"/>
      <c r="E308" s="36"/>
      <c r="I308" s="4"/>
      <c r="J308" s="4"/>
      <c r="K308" s="4"/>
      <c r="L308" s="4"/>
      <c r="M308" s="4"/>
      <c r="N308" s="4"/>
      <c r="O308" s="4"/>
      <c r="P308" s="4"/>
    </row>
    <row r="309" spans="1:16" s="1" customFormat="1" ht="12.75">
      <c r="A309"/>
      <c r="B309"/>
      <c r="C309" s="36"/>
      <c r="D309" s="37"/>
      <c r="E309" s="36"/>
      <c r="I309" s="4"/>
      <c r="J309" s="4"/>
      <c r="K309" s="4"/>
      <c r="L309" s="4"/>
      <c r="M309" s="4"/>
      <c r="N309" s="4"/>
      <c r="O309" s="4"/>
      <c r="P309" s="4"/>
    </row>
    <row r="310" spans="1:16" s="1" customFormat="1" ht="12.75">
      <c r="A310"/>
      <c r="B310"/>
      <c r="C310" s="36"/>
      <c r="D310" s="37"/>
      <c r="E310" s="36"/>
      <c r="I310" s="4"/>
      <c r="J310" s="4"/>
      <c r="K310" s="4"/>
      <c r="L310" s="4"/>
      <c r="M310" s="4"/>
      <c r="N310" s="4"/>
      <c r="O310" s="4"/>
      <c r="P310" s="4"/>
    </row>
    <row r="311" spans="1:16" s="1" customFormat="1" ht="12.75">
      <c r="A311"/>
      <c r="B311"/>
      <c r="C311" s="36"/>
      <c r="D311" s="37"/>
      <c r="E311" s="36"/>
      <c r="I311" s="4"/>
      <c r="J311" s="4"/>
      <c r="K311" s="4"/>
      <c r="L311" s="4"/>
      <c r="M311" s="4"/>
      <c r="N311" s="4"/>
      <c r="O311" s="4"/>
      <c r="P311" s="4"/>
    </row>
    <row r="312" spans="1:16" s="1" customFormat="1" ht="12.75">
      <c r="A312"/>
      <c r="B312"/>
      <c r="C312" s="36"/>
      <c r="D312" s="37"/>
      <c r="E312" s="36"/>
      <c r="I312" s="4"/>
      <c r="J312" s="4"/>
      <c r="K312" s="4"/>
      <c r="L312" s="4"/>
      <c r="M312" s="4"/>
      <c r="N312" s="4"/>
      <c r="O312" s="4"/>
      <c r="P312" s="4"/>
    </row>
    <row r="313" spans="1:16" s="1" customFormat="1" ht="12.75">
      <c r="A313"/>
      <c r="B313"/>
      <c r="C313" s="36"/>
      <c r="D313" s="37"/>
      <c r="E313" s="36"/>
      <c r="I313" s="4"/>
      <c r="J313" s="4"/>
      <c r="K313" s="4"/>
      <c r="L313" s="4"/>
      <c r="M313" s="4"/>
      <c r="N313" s="4"/>
      <c r="O313" s="4"/>
      <c r="P313" s="4"/>
    </row>
    <row r="314" spans="1:16" s="1" customFormat="1" ht="12.75">
      <c r="A314"/>
      <c r="B314"/>
      <c r="C314" s="36"/>
      <c r="D314" s="37"/>
      <c r="E314" s="36"/>
      <c r="I314" s="4"/>
      <c r="J314" s="4"/>
      <c r="K314" s="4"/>
      <c r="L314" s="4"/>
      <c r="M314" s="4"/>
      <c r="N314" s="4"/>
      <c r="O314" s="4"/>
      <c r="P314" s="4"/>
    </row>
    <row r="315" spans="1:16" s="1" customFormat="1" ht="12.75">
      <c r="A315"/>
      <c r="B315"/>
      <c r="C315" s="36"/>
      <c r="D315" s="37"/>
      <c r="E315" s="36"/>
      <c r="I315" s="4"/>
      <c r="J315" s="4"/>
      <c r="K315" s="4"/>
      <c r="L315" s="4"/>
      <c r="M315" s="4"/>
      <c r="N315" s="4"/>
      <c r="O315" s="4"/>
      <c r="P315" s="4"/>
    </row>
    <row r="316" spans="1:16" s="1" customFormat="1" ht="12.75">
      <c r="A316"/>
      <c r="B316"/>
      <c r="C316" s="36"/>
      <c r="D316" s="37"/>
      <c r="E316" s="36"/>
      <c r="I316" s="4"/>
      <c r="J316" s="4"/>
      <c r="K316" s="4"/>
      <c r="L316" s="4"/>
      <c r="M316" s="4"/>
      <c r="N316" s="4"/>
      <c r="O316" s="4"/>
      <c r="P316" s="4"/>
    </row>
    <row r="317" spans="1:16" s="1" customFormat="1" ht="12.75">
      <c r="A317"/>
      <c r="B317"/>
      <c r="C317" s="36"/>
      <c r="D317" s="37"/>
      <c r="E317" s="36"/>
      <c r="I317" s="4"/>
      <c r="J317" s="4"/>
      <c r="K317" s="4"/>
      <c r="L317" s="4"/>
      <c r="M317" s="4"/>
      <c r="N317" s="4"/>
      <c r="O317" s="4"/>
      <c r="P317" s="4"/>
    </row>
    <row r="318" spans="1:16" s="1" customFormat="1" ht="12.75">
      <c r="A318"/>
      <c r="B318"/>
      <c r="C318" s="36"/>
      <c r="D318" s="37"/>
      <c r="E318" s="36"/>
      <c r="I318" s="4"/>
      <c r="J318" s="4"/>
      <c r="K318" s="4"/>
      <c r="L318" s="4"/>
      <c r="M318" s="4"/>
      <c r="N318" s="4"/>
      <c r="O318" s="4"/>
      <c r="P318" s="4"/>
    </row>
    <row r="319" spans="1:16" s="1" customFormat="1" ht="12.75">
      <c r="A319"/>
      <c r="B319"/>
      <c r="C319" s="36"/>
      <c r="D319" s="37"/>
      <c r="E319" s="36"/>
      <c r="I319" s="4"/>
      <c r="J319" s="4"/>
      <c r="K319" s="4"/>
      <c r="L319" s="4"/>
      <c r="M319" s="4"/>
      <c r="N319" s="4"/>
      <c r="O319" s="4"/>
      <c r="P319" s="4"/>
    </row>
    <row r="320" spans="1:16" s="1" customFormat="1" ht="12.75">
      <c r="A320"/>
      <c r="B320"/>
      <c r="C320" s="36"/>
      <c r="D320" s="37"/>
      <c r="E320" s="36"/>
      <c r="I320" s="4"/>
      <c r="J320" s="4"/>
      <c r="K320" s="4"/>
      <c r="L320" s="4"/>
      <c r="M320" s="4"/>
      <c r="N320" s="4"/>
      <c r="O320" s="4"/>
      <c r="P320" s="4"/>
    </row>
    <row r="321" spans="1:16" s="1" customFormat="1" ht="12.75">
      <c r="A321"/>
      <c r="B321"/>
      <c r="C321" s="36"/>
      <c r="D321" s="37"/>
      <c r="E321" s="36"/>
      <c r="I321" s="4"/>
      <c r="J321" s="4"/>
      <c r="K321" s="4"/>
      <c r="L321" s="4"/>
      <c r="M321" s="4"/>
      <c r="N321" s="4"/>
      <c r="O321" s="4"/>
      <c r="P321" s="4"/>
    </row>
    <row r="322" spans="1:16" s="1" customFormat="1" ht="12.75">
      <c r="A322"/>
      <c r="B322"/>
      <c r="D322" s="37"/>
      <c r="I322" s="4"/>
      <c r="J322" s="4"/>
      <c r="K322" s="4"/>
      <c r="L322" s="4"/>
      <c r="M322" s="4"/>
      <c r="N322" s="4"/>
      <c r="O322" s="4"/>
      <c r="P322" s="4"/>
    </row>
    <row r="323" spans="1:16" s="1" customFormat="1" ht="12.75">
      <c r="A323"/>
      <c r="B323"/>
      <c r="D323" s="37"/>
      <c r="I323" s="4"/>
      <c r="J323" s="4"/>
      <c r="K323" s="4"/>
      <c r="L323" s="4"/>
      <c r="M323" s="4"/>
      <c r="N323" s="4"/>
      <c r="O323" s="4"/>
      <c r="P323" s="4"/>
    </row>
    <row r="324" spans="1:16" s="1" customFormat="1" ht="12.75">
      <c r="A324"/>
      <c r="B324"/>
      <c r="D324" s="37"/>
      <c r="I324" s="4"/>
      <c r="J324" s="4"/>
      <c r="K324" s="4"/>
      <c r="L324" s="4"/>
      <c r="M324" s="4"/>
      <c r="N324" s="4"/>
      <c r="O324" s="4"/>
      <c r="P324" s="4"/>
    </row>
    <row r="325" spans="1:16" s="1" customFormat="1" ht="12.75">
      <c r="A325"/>
      <c r="B325"/>
      <c r="D325" s="37"/>
      <c r="I325" s="4"/>
      <c r="J325" s="4"/>
      <c r="K325" s="4"/>
      <c r="L325" s="4"/>
      <c r="M325" s="4"/>
      <c r="N325" s="4"/>
      <c r="O325" s="4"/>
      <c r="P325" s="4"/>
    </row>
    <row r="326" spans="1:16" s="1" customFormat="1" ht="12.75">
      <c r="A326"/>
      <c r="B326"/>
      <c r="D326" s="37"/>
      <c r="I326" s="4"/>
      <c r="J326" s="4"/>
      <c r="K326" s="4"/>
      <c r="L326" s="4"/>
      <c r="M326" s="4"/>
      <c r="N326" s="4"/>
      <c r="O326" s="4"/>
      <c r="P326" s="4"/>
    </row>
    <row r="327" spans="1:16" s="1" customFormat="1" ht="12.75">
      <c r="A327"/>
      <c r="B327"/>
      <c r="D327" s="37"/>
      <c r="I327" s="4"/>
      <c r="J327" s="4"/>
      <c r="K327" s="4"/>
      <c r="L327" s="4"/>
      <c r="M327" s="4"/>
      <c r="N327" s="4"/>
      <c r="O327" s="4"/>
      <c r="P327" s="4"/>
    </row>
    <row r="328" spans="1:16" s="1" customFormat="1" ht="12.75">
      <c r="A328"/>
      <c r="B328"/>
      <c r="D328" s="37"/>
      <c r="I328" s="4"/>
      <c r="J328" s="4"/>
      <c r="K328" s="4"/>
      <c r="L328" s="4"/>
      <c r="M328" s="4"/>
      <c r="N328" s="4"/>
      <c r="O328" s="4"/>
      <c r="P328" s="4"/>
    </row>
    <row r="329" spans="1:16" s="1" customFormat="1" ht="12.75">
      <c r="A329"/>
      <c r="B329"/>
      <c r="D329" s="37"/>
      <c r="I329" s="4"/>
      <c r="J329" s="4"/>
      <c r="K329" s="4"/>
      <c r="L329" s="4"/>
      <c r="M329" s="4"/>
      <c r="N329" s="4"/>
      <c r="O329" s="4"/>
      <c r="P329" s="4"/>
    </row>
    <row r="330" spans="1:16" s="1" customFormat="1" ht="12.75">
      <c r="A330"/>
      <c r="B330"/>
      <c r="D330" s="37"/>
      <c r="I330" s="4"/>
      <c r="J330" s="4"/>
      <c r="K330" s="4"/>
      <c r="L330" s="4"/>
      <c r="M330" s="4"/>
      <c r="N330" s="4"/>
      <c r="O330" s="4"/>
      <c r="P330" s="4"/>
    </row>
    <row r="331" spans="1:16" s="1" customFormat="1" ht="12.75">
      <c r="A331"/>
      <c r="B331"/>
      <c r="D331" s="37"/>
      <c r="I331" s="4"/>
      <c r="J331" s="4"/>
      <c r="K331" s="4"/>
      <c r="L331" s="4"/>
      <c r="M331" s="4"/>
      <c r="N331" s="4"/>
      <c r="O331" s="4"/>
      <c r="P331" s="4"/>
    </row>
    <row r="332" spans="1:16" s="1" customFormat="1" ht="12.75">
      <c r="A332"/>
      <c r="B332"/>
      <c r="D332" s="37"/>
      <c r="I332" s="4"/>
      <c r="J332" s="4"/>
      <c r="K332" s="4"/>
      <c r="L332" s="4"/>
      <c r="M332" s="4"/>
      <c r="N332" s="4"/>
      <c r="O332" s="4"/>
      <c r="P332" s="4"/>
    </row>
    <row r="333" spans="1:16" s="1" customFormat="1" ht="12.75">
      <c r="A333"/>
      <c r="B333"/>
      <c r="D333" s="37"/>
      <c r="I333" s="4"/>
      <c r="J333" s="4"/>
      <c r="K333" s="4"/>
      <c r="L333" s="4"/>
      <c r="M333" s="4"/>
      <c r="N333" s="4"/>
      <c r="O333" s="4"/>
      <c r="P333" s="4"/>
    </row>
    <row r="334" spans="1:16" s="1" customFormat="1" ht="12.75">
      <c r="A334"/>
      <c r="B334"/>
      <c r="D334" s="37"/>
      <c r="I334" s="4"/>
      <c r="J334" s="4"/>
      <c r="K334" s="4"/>
      <c r="L334" s="4"/>
      <c r="M334" s="4"/>
      <c r="N334" s="4"/>
      <c r="O334" s="4"/>
      <c r="P334" s="4"/>
    </row>
    <row r="335" spans="1:16" s="1" customFormat="1" ht="12.75">
      <c r="A335"/>
      <c r="B335"/>
      <c r="D335" s="37"/>
      <c r="I335" s="4"/>
      <c r="J335" s="4"/>
      <c r="K335" s="4"/>
      <c r="L335" s="4"/>
      <c r="M335" s="4"/>
      <c r="N335" s="4"/>
      <c r="O335" s="4"/>
      <c r="P335" s="4"/>
    </row>
    <row r="336" spans="1:16" s="1" customFormat="1" ht="12.75">
      <c r="A336"/>
      <c r="B336"/>
      <c r="D336" s="37"/>
      <c r="I336" s="4"/>
      <c r="J336" s="4"/>
      <c r="K336" s="4"/>
      <c r="L336" s="4"/>
      <c r="M336" s="4"/>
      <c r="N336" s="4"/>
      <c r="O336" s="4"/>
      <c r="P336" s="4"/>
    </row>
    <row r="337" spans="1:16" s="1" customFormat="1" ht="12.75">
      <c r="A337"/>
      <c r="B337"/>
      <c r="D337" s="37"/>
      <c r="I337" s="4"/>
      <c r="J337" s="4"/>
      <c r="K337" s="4"/>
      <c r="L337" s="4"/>
      <c r="M337" s="4"/>
      <c r="N337" s="4"/>
      <c r="O337" s="4"/>
      <c r="P337" s="4"/>
    </row>
    <row r="338" spans="1:16" s="1" customFormat="1" ht="12.75">
      <c r="A338"/>
      <c r="B338"/>
      <c r="D338" s="37"/>
      <c r="I338" s="4"/>
      <c r="J338" s="4"/>
      <c r="K338" s="4"/>
      <c r="L338" s="4"/>
      <c r="M338" s="4"/>
      <c r="N338" s="4"/>
      <c r="O338" s="4"/>
      <c r="P338" s="4"/>
    </row>
    <row r="339" spans="1:16" s="1" customFormat="1" ht="12.75">
      <c r="A339"/>
      <c r="B339"/>
      <c r="D339" s="37"/>
      <c r="I339" s="4"/>
      <c r="J339" s="4"/>
      <c r="K339" s="4"/>
      <c r="L339" s="4"/>
      <c r="M339" s="4"/>
      <c r="N339" s="4"/>
      <c r="O339" s="4"/>
      <c r="P339" s="4"/>
    </row>
    <row r="340" spans="1:16" s="1" customFormat="1" ht="12.75">
      <c r="A340"/>
      <c r="B340"/>
      <c r="D340" s="37"/>
      <c r="I340" s="4"/>
      <c r="J340" s="4"/>
      <c r="K340" s="4"/>
      <c r="L340" s="4"/>
      <c r="M340" s="4"/>
      <c r="N340" s="4"/>
      <c r="O340" s="4"/>
      <c r="P340" s="4"/>
    </row>
    <row r="341" spans="1:16" s="1" customFormat="1" ht="12.75">
      <c r="A341"/>
      <c r="B341"/>
      <c r="D341" s="37"/>
      <c r="I341" s="4"/>
      <c r="J341" s="4"/>
      <c r="K341" s="4"/>
      <c r="L341" s="4"/>
      <c r="M341" s="4"/>
      <c r="N341" s="4"/>
      <c r="O341" s="4"/>
      <c r="P341" s="4"/>
    </row>
    <row r="342" spans="1:16" s="1" customFormat="1" ht="12.75">
      <c r="A342"/>
      <c r="B342"/>
      <c r="D342" s="37"/>
      <c r="I342" s="4"/>
      <c r="J342" s="4"/>
      <c r="K342" s="4"/>
      <c r="L342" s="4"/>
      <c r="M342" s="4"/>
      <c r="N342" s="4"/>
      <c r="O342" s="4"/>
      <c r="P342" s="4"/>
    </row>
    <row r="343" spans="1:16" s="1" customFormat="1" ht="12.75">
      <c r="A343"/>
      <c r="B343"/>
      <c r="D343" s="37"/>
      <c r="I343" s="4"/>
      <c r="J343" s="4"/>
      <c r="K343" s="4"/>
      <c r="L343" s="4"/>
      <c r="M343" s="4"/>
      <c r="N343" s="4"/>
      <c r="O343" s="4"/>
      <c r="P343" s="4"/>
    </row>
    <row r="344" spans="1:16" s="1" customFormat="1" ht="12.75">
      <c r="A344"/>
      <c r="B344"/>
      <c r="D344" s="37"/>
      <c r="I344" s="4"/>
      <c r="J344" s="4"/>
      <c r="K344" s="4"/>
      <c r="L344" s="4"/>
      <c r="M344" s="4"/>
      <c r="N344" s="4"/>
      <c r="O344" s="4"/>
      <c r="P344" s="4"/>
    </row>
    <row r="345" spans="1:16" s="1" customFormat="1" ht="12.75">
      <c r="A345"/>
      <c r="B345"/>
      <c r="D345" s="37"/>
      <c r="I345" s="4"/>
      <c r="J345" s="4"/>
      <c r="K345" s="4"/>
      <c r="L345" s="4"/>
      <c r="M345" s="4"/>
      <c r="N345" s="4"/>
      <c r="O345" s="4"/>
      <c r="P345" s="4"/>
    </row>
    <row r="346" spans="1:16" s="1" customFormat="1" ht="12.75">
      <c r="A346"/>
      <c r="B346"/>
      <c r="D346" s="37"/>
      <c r="I346" s="4"/>
      <c r="J346" s="4"/>
      <c r="K346" s="4"/>
      <c r="L346" s="4"/>
      <c r="M346" s="4"/>
      <c r="N346" s="4"/>
      <c r="O346" s="4"/>
      <c r="P346" s="4"/>
    </row>
    <row r="347" spans="1:16" s="1" customFormat="1" ht="12.75">
      <c r="A347"/>
      <c r="B347"/>
      <c r="D347" s="37"/>
      <c r="I347" s="4"/>
      <c r="J347" s="4"/>
      <c r="K347" s="4"/>
      <c r="L347" s="4"/>
      <c r="M347" s="4"/>
      <c r="N347" s="4"/>
      <c r="O347" s="4"/>
      <c r="P347" s="4"/>
    </row>
    <row r="348" spans="1:16" s="1" customFormat="1" ht="12.75">
      <c r="A348"/>
      <c r="B348"/>
      <c r="D348" s="37"/>
      <c r="I348" s="4"/>
      <c r="J348" s="4"/>
      <c r="K348" s="4"/>
      <c r="L348" s="4"/>
      <c r="M348" s="4"/>
      <c r="N348" s="4"/>
      <c r="O348" s="4"/>
      <c r="P348" s="4"/>
    </row>
    <row r="349" spans="1:16" s="1" customFormat="1" ht="12.75">
      <c r="A349"/>
      <c r="B349"/>
      <c r="D349" s="37"/>
      <c r="I349" s="4"/>
      <c r="J349" s="4"/>
      <c r="K349" s="4"/>
      <c r="L349" s="4"/>
      <c r="M349" s="4"/>
      <c r="N349" s="4"/>
      <c r="O349" s="4"/>
      <c r="P349" s="4"/>
    </row>
    <row r="350" spans="1:16" s="1" customFormat="1" ht="12.75">
      <c r="A350"/>
      <c r="B350"/>
      <c r="D350" s="37"/>
      <c r="I350" s="4"/>
      <c r="J350" s="4"/>
      <c r="K350" s="4"/>
      <c r="L350" s="4"/>
      <c r="M350" s="4"/>
      <c r="N350" s="4"/>
      <c r="O350" s="4"/>
      <c r="P350" s="4"/>
    </row>
    <row r="351" spans="1:16" s="1" customFormat="1" ht="12.75">
      <c r="A351"/>
      <c r="B351"/>
      <c r="D351" s="37"/>
      <c r="I351" s="4"/>
      <c r="J351" s="4"/>
      <c r="K351" s="4"/>
      <c r="L351" s="4"/>
      <c r="M351" s="4"/>
      <c r="N351" s="4"/>
      <c r="O351" s="4"/>
      <c r="P351" s="4"/>
    </row>
    <row r="352" spans="1:16" s="1" customFormat="1" ht="12.75">
      <c r="A352"/>
      <c r="B352"/>
      <c r="D352" s="37"/>
      <c r="I352" s="4"/>
      <c r="J352" s="4"/>
      <c r="K352" s="4"/>
      <c r="L352" s="4"/>
      <c r="M352" s="4"/>
      <c r="N352" s="4"/>
      <c r="O352" s="4"/>
      <c r="P352" s="4"/>
    </row>
    <row r="353" spans="1:16" s="1" customFormat="1" ht="12.75">
      <c r="A353"/>
      <c r="B353"/>
      <c r="D353" s="37"/>
      <c r="I353" s="4"/>
      <c r="J353" s="4"/>
      <c r="K353" s="4"/>
      <c r="L353" s="4"/>
      <c r="M353" s="4"/>
      <c r="N353" s="4"/>
      <c r="O353" s="4"/>
      <c r="P353" s="4"/>
    </row>
    <row r="354" spans="1:16" s="1" customFormat="1" ht="12.75">
      <c r="A354"/>
      <c r="B354"/>
      <c r="D354" s="37"/>
      <c r="I354" s="4"/>
      <c r="J354" s="4"/>
      <c r="K354" s="4"/>
      <c r="L354" s="4"/>
      <c r="M354" s="4"/>
      <c r="N354" s="4"/>
      <c r="O354" s="4"/>
      <c r="P354" s="4"/>
    </row>
    <row r="355" spans="1:16" s="1" customFormat="1" ht="12.75">
      <c r="A355"/>
      <c r="B355"/>
      <c r="D355" s="37"/>
      <c r="I355" s="4"/>
      <c r="J355" s="4"/>
      <c r="K355" s="4"/>
      <c r="L355" s="4"/>
      <c r="M355" s="4"/>
      <c r="N355" s="4"/>
      <c r="O355" s="4"/>
      <c r="P355" s="4"/>
    </row>
    <row r="356" spans="1:16" s="1" customFormat="1" ht="12.75">
      <c r="A356"/>
      <c r="B356"/>
      <c r="D356" s="37"/>
      <c r="I356" s="4"/>
      <c r="J356" s="4"/>
      <c r="K356" s="4"/>
      <c r="L356" s="4"/>
      <c r="M356" s="4"/>
      <c r="N356" s="4"/>
      <c r="O356" s="4"/>
      <c r="P356" s="4"/>
    </row>
    <row r="357" spans="1:16" s="1" customFormat="1" ht="12.75">
      <c r="A357"/>
      <c r="B357"/>
      <c r="D357" s="37"/>
      <c r="I357" s="4"/>
      <c r="J357" s="4"/>
      <c r="K357" s="4"/>
      <c r="L357" s="4"/>
      <c r="M357" s="4"/>
      <c r="N357" s="4"/>
      <c r="O357" s="4"/>
      <c r="P357" s="4"/>
    </row>
    <row r="358" spans="1:16" s="1" customFormat="1" ht="12.75">
      <c r="A358"/>
      <c r="B358"/>
      <c r="D358" s="37"/>
      <c r="I358" s="4"/>
      <c r="J358" s="4"/>
      <c r="K358" s="4"/>
      <c r="L358" s="4"/>
      <c r="M358" s="4"/>
      <c r="N358" s="4"/>
      <c r="O358" s="4"/>
      <c r="P358" s="4"/>
    </row>
    <row r="359" spans="1:16" s="1" customFormat="1" ht="12.75">
      <c r="A359"/>
      <c r="B359"/>
      <c r="D359" s="37"/>
      <c r="I359" s="4"/>
      <c r="J359" s="4"/>
      <c r="K359" s="4"/>
      <c r="L359" s="4"/>
      <c r="M359" s="4"/>
      <c r="N359" s="4"/>
      <c r="O359" s="4"/>
      <c r="P359" s="4"/>
    </row>
    <row r="360" spans="1:16" s="1" customFormat="1" ht="12.75">
      <c r="A360"/>
      <c r="B360"/>
      <c r="D360" s="37"/>
      <c r="I360" s="4"/>
      <c r="J360" s="4"/>
      <c r="K360" s="4"/>
      <c r="L360" s="4"/>
      <c r="M360" s="4"/>
      <c r="N360" s="4"/>
      <c r="O360" s="4"/>
      <c r="P360" s="4"/>
    </row>
    <row r="361" spans="1:16" s="1" customFormat="1" ht="12.75">
      <c r="A361"/>
      <c r="B361"/>
      <c r="D361" s="37"/>
      <c r="I361" s="4"/>
      <c r="J361" s="4"/>
      <c r="K361" s="4"/>
      <c r="L361" s="4"/>
      <c r="M361" s="4"/>
      <c r="N361" s="4"/>
      <c r="O361" s="4"/>
      <c r="P361" s="4"/>
    </row>
    <row r="362" spans="1:16" s="1" customFormat="1" ht="12.75">
      <c r="A362"/>
      <c r="B362"/>
      <c r="D362" s="37"/>
      <c r="I362" s="4"/>
      <c r="J362" s="4"/>
      <c r="K362" s="4"/>
      <c r="L362" s="4"/>
      <c r="M362" s="4"/>
      <c r="N362" s="4"/>
      <c r="O362" s="4"/>
      <c r="P362" s="4"/>
    </row>
    <row r="363" spans="1:16" s="1" customFormat="1" ht="12.75">
      <c r="A363"/>
      <c r="B363"/>
      <c r="D363" s="37"/>
      <c r="I363" s="4"/>
      <c r="J363" s="4"/>
      <c r="K363" s="4"/>
      <c r="L363" s="4"/>
      <c r="M363" s="4"/>
      <c r="N363" s="4"/>
      <c r="O363" s="4"/>
      <c r="P363" s="4"/>
    </row>
    <row r="364" spans="1:16" s="1" customFormat="1" ht="12.75">
      <c r="A364"/>
      <c r="B364"/>
      <c r="D364" s="37"/>
      <c r="I364" s="4"/>
      <c r="J364" s="4"/>
      <c r="K364" s="4"/>
      <c r="L364" s="4"/>
      <c r="M364" s="4"/>
      <c r="N364" s="4"/>
      <c r="O364" s="4"/>
      <c r="P364" s="4"/>
    </row>
    <row r="365" spans="1:16" s="1" customFormat="1" ht="12.75">
      <c r="A365"/>
      <c r="B365"/>
      <c r="D365" s="37"/>
      <c r="I365" s="4"/>
      <c r="J365" s="4"/>
      <c r="K365" s="4"/>
      <c r="L365" s="4"/>
      <c r="M365" s="4"/>
      <c r="N365" s="4"/>
      <c r="O365" s="4"/>
      <c r="P365" s="4"/>
    </row>
    <row r="366" spans="1:16" s="1" customFormat="1" ht="12.75">
      <c r="A366"/>
      <c r="B366"/>
      <c r="D366" s="37"/>
      <c r="I366" s="4"/>
      <c r="J366" s="4"/>
      <c r="K366" s="4"/>
      <c r="L366" s="4"/>
      <c r="M366" s="4"/>
      <c r="N366" s="4"/>
      <c r="O366" s="4"/>
      <c r="P366" s="4"/>
    </row>
    <row r="367" spans="1:16" s="1" customFormat="1" ht="12.75">
      <c r="A367"/>
      <c r="B367"/>
      <c r="D367" s="37"/>
      <c r="I367" s="4"/>
      <c r="J367" s="4"/>
      <c r="K367" s="4"/>
      <c r="L367" s="4"/>
      <c r="M367" s="4"/>
      <c r="N367" s="4"/>
      <c r="O367" s="4"/>
      <c r="P367" s="4"/>
    </row>
    <row r="368" spans="1:16" s="1" customFormat="1" ht="12.75">
      <c r="A368"/>
      <c r="B368"/>
      <c r="D368" s="37"/>
      <c r="I368" s="4"/>
      <c r="J368" s="4"/>
      <c r="K368" s="4"/>
      <c r="L368" s="4"/>
      <c r="M368" s="4"/>
      <c r="N368" s="4"/>
      <c r="O368" s="4"/>
      <c r="P368" s="4"/>
    </row>
    <row r="369" spans="1:16" s="1" customFormat="1" ht="12.75">
      <c r="A369"/>
      <c r="B369"/>
      <c r="D369" s="37"/>
      <c r="I369" s="4"/>
      <c r="J369" s="4"/>
      <c r="K369" s="4"/>
      <c r="L369" s="4"/>
      <c r="M369" s="4"/>
      <c r="N369" s="4"/>
      <c r="O369" s="4"/>
      <c r="P369" s="4"/>
    </row>
    <row r="370" spans="1:16" s="1" customFormat="1" ht="12.75">
      <c r="A370"/>
      <c r="B370"/>
      <c r="D370" s="37"/>
      <c r="I370" s="4"/>
      <c r="J370" s="4"/>
      <c r="K370" s="4"/>
      <c r="L370" s="4"/>
      <c r="M370" s="4"/>
      <c r="N370" s="4"/>
      <c r="O370" s="4"/>
      <c r="P370" s="4"/>
    </row>
    <row r="371" spans="1:16" s="1" customFormat="1" ht="12.75">
      <c r="A371"/>
      <c r="B371"/>
      <c r="D371" s="37"/>
      <c r="I371" s="4"/>
      <c r="J371" s="4"/>
      <c r="K371" s="4"/>
      <c r="L371" s="4"/>
      <c r="M371" s="4"/>
      <c r="N371" s="4"/>
      <c r="O371" s="4"/>
      <c r="P371" s="4"/>
    </row>
    <row r="372" spans="1:16" s="1" customFormat="1" ht="12.75">
      <c r="A372"/>
      <c r="B372"/>
      <c r="D372" s="37"/>
      <c r="I372" s="4"/>
      <c r="J372" s="4"/>
      <c r="K372" s="4"/>
      <c r="L372" s="4"/>
      <c r="M372" s="4"/>
      <c r="N372" s="4"/>
      <c r="O372" s="4"/>
      <c r="P372" s="4"/>
    </row>
    <row r="373" spans="1:16" s="1" customFormat="1" ht="12.75">
      <c r="A373"/>
      <c r="B373"/>
      <c r="D373" s="37"/>
      <c r="I373" s="4"/>
      <c r="J373" s="4"/>
      <c r="K373" s="4"/>
      <c r="L373" s="4"/>
      <c r="M373" s="4"/>
      <c r="N373" s="4"/>
      <c r="O373" s="4"/>
      <c r="P373" s="4"/>
    </row>
    <row r="374" spans="1:16" s="1" customFormat="1" ht="12.75">
      <c r="A374"/>
      <c r="B374"/>
      <c r="D374" s="37"/>
      <c r="I374" s="4"/>
      <c r="J374" s="4"/>
      <c r="K374" s="4"/>
      <c r="L374" s="4"/>
      <c r="M374" s="4"/>
      <c r="N374" s="4"/>
      <c r="O374" s="4"/>
      <c r="P374" s="4"/>
    </row>
    <row r="375" spans="1:16" s="1" customFormat="1" ht="12.75">
      <c r="A375"/>
      <c r="B375"/>
      <c r="D375" s="37"/>
      <c r="I375" s="4"/>
      <c r="J375" s="4"/>
      <c r="K375" s="4"/>
      <c r="L375" s="4"/>
      <c r="M375" s="4"/>
      <c r="N375" s="4"/>
      <c r="O375" s="4"/>
      <c r="P375" s="4"/>
    </row>
    <row r="376" spans="1:16" s="1" customFormat="1" ht="12.75">
      <c r="A376"/>
      <c r="B376"/>
      <c r="D376" s="37"/>
      <c r="I376" s="4"/>
      <c r="J376" s="4"/>
      <c r="K376" s="4"/>
      <c r="L376" s="4"/>
      <c r="M376" s="4"/>
      <c r="N376" s="4"/>
      <c r="O376" s="4"/>
      <c r="P376" s="4"/>
    </row>
    <row r="377" spans="1:16" s="1" customFormat="1" ht="12.75">
      <c r="A377"/>
      <c r="B377"/>
      <c r="D377" s="37"/>
      <c r="I377" s="4"/>
      <c r="J377" s="4"/>
      <c r="K377" s="4"/>
      <c r="L377" s="4"/>
      <c r="M377" s="4"/>
      <c r="N377" s="4"/>
      <c r="O377" s="4"/>
      <c r="P377" s="4"/>
    </row>
    <row r="378" spans="1:16" s="1" customFormat="1" ht="12.75">
      <c r="A378"/>
      <c r="B378"/>
      <c r="D378" s="37"/>
      <c r="I378" s="4"/>
      <c r="J378" s="4"/>
      <c r="K378" s="4"/>
      <c r="L378" s="4"/>
      <c r="M378" s="4"/>
      <c r="N378" s="4"/>
      <c r="O378" s="4"/>
      <c r="P378" s="4"/>
    </row>
    <row r="379" spans="1:16" s="1" customFormat="1" ht="12.75">
      <c r="A379"/>
      <c r="B379"/>
      <c r="D379" s="37"/>
      <c r="I379" s="4"/>
      <c r="J379" s="4"/>
      <c r="K379" s="4"/>
      <c r="L379" s="4"/>
      <c r="M379" s="4"/>
      <c r="N379" s="4"/>
      <c r="O379" s="4"/>
      <c r="P379" s="4"/>
    </row>
    <row r="380" spans="1:16" s="1" customFormat="1" ht="12.75">
      <c r="A380"/>
      <c r="B380"/>
      <c r="D380" s="37"/>
      <c r="I380" s="4"/>
      <c r="J380" s="4"/>
      <c r="K380" s="4"/>
      <c r="L380" s="4"/>
      <c r="M380" s="4"/>
      <c r="N380" s="4"/>
      <c r="O380" s="4"/>
      <c r="P380" s="4"/>
    </row>
    <row r="381" spans="1:16" s="1" customFormat="1" ht="12.75">
      <c r="A381"/>
      <c r="B381"/>
      <c r="D381" s="37"/>
      <c r="I381" s="4"/>
      <c r="J381" s="4"/>
      <c r="K381" s="4"/>
      <c r="L381" s="4"/>
      <c r="M381" s="4"/>
      <c r="N381" s="4"/>
      <c r="O381" s="4"/>
      <c r="P381" s="4"/>
    </row>
    <row r="382" spans="1:16" s="1" customFormat="1" ht="12.75">
      <c r="A382"/>
      <c r="B382"/>
      <c r="D382" s="37"/>
      <c r="I382" s="4"/>
      <c r="J382" s="4"/>
      <c r="K382" s="4"/>
      <c r="L382" s="4"/>
      <c r="M382" s="4"/>
      <c r="N382" s="4"/>
      <c r="O382" s="4"/>
      <c r="P382" s="4"/>
    </row>
    <row r="383" spans="1:16" s="1" customFormat="1" ht="12.75">
      <c r="A383"/>
      <c r="B383"/>
      <c r="D383" s="37"/>
      <c r="I383" s="4"/>
      <c r="J383" s="4"/>
      <c r="K383" s="4"/>
      <c r="L383" s="4"/>
      <c r="M383" s="4"/>
      <c r="N383" s="4"/>
      <c r="O383" s="4"/>
      <c r="P383" s="4"/>
    </row>
    <row r="384" spans="1:16" s="1" customFormat="1" ht="12.75">
      <c r="A384"/>
      <c r="B384"/>
      <c r="D384" s="37"/>
      <c r="I384" s="4"/>
      <c r="J384" s="4"/>
      <c r="K384" s="4"/>
      <c r="L384" s="4"/>
      <c r="M384" s="4"/>
      <c r="N384" s="4"/>
      <c r="O384" s="4"/>
      <c r="P384" s="4"/>
    </row>
    <row r="385" spans="1:16" s="1" customFormat="1" ht="12.75">
      <c r="A385"/>
      <c r="B385"/>
      <c r="D385" s="37"/>
      <c r="I385" s="4"/>
      <c r="J385" s="4"/>
      <c r="K385" s="4"/>
      <c r="L385" s="4"/>
      <c r="M385" s="4"/>
      <c r="N385" s="4"/>
      <c r="O385" s="4"/>
      <c r="P385" s="4"/>
    </row>
    <row r="386" spans="1:16" s="1" customFormat="1" ht="12.75">
      <c r="A386"/>
      <c r="B386"/>
      <c r="D386" s="37"/>
      <c r="I386" s="4"/>
      <c r="J386" s="4"/>
      <c r="K386" s="4"/>
      <c r="L386" s="4"/>
      <c r="M386" s="4"/>
      <c r="N386" s="4"/>
      <c r="O386" s="4"/>
      <c r="P386" s="4"/>
    </row>
    <row r="387" spans="1:16" s="1" customFormat="1" ht="12.75">
      <c r="A387"/>
      <c r="B387"/>
      <c r="D387" s="37"/>
      <c r="I387" s="4"/>
      <c r="J387" s="4"/>
      <c r="K387" s="4"/>
      <c r="L387" s="4"/>
      <c r="M387" s="4"/>
      <c r="N387" s="4"/>
      <c r="O387" s="4"/>
      <c r="P387" s="4"/>
    </row>
    <row r="388" spans="1:16" s="1" customFormat="1" ht="12.75">
      <c r="A388"/>
      <c r="B388"/>
      <c r="D388" s="37"/>
      <c r="I388" s="4"/>
      <c r="J388" s="4"/>
      <c r="K388" s="4"/>
      <c r="L388" s="4"/>
      <c r="M388" s="4"/>
      <c r="N388" s="4"/>
      <c r="O388" s="4"/>
      <c r="P388" s="4"/>
    </row>
    <row r="389" spans="1:16" s="1" customFormat="1" ht="12.75">
      <c r="A389"/>
      <c r="B389"/>
      <c r="D389" s="37"/>
      <c r="I389" s="4"/>
      <c r="J389" s="4"/>
      <c r="K389" s="4"/>
      <c r="L389" s="4"/>
      <c r="M389" s="4"/>
      <c r="N389" s="4"/>
      <c r="O389" s="4"/>
      <c r="P389" s="4"/>
    </row>
    <row r="390" spans="1:16" s="1" customFormat="1" ht="12.75">
      <c r="A390"/>
      <c r="B390"/>
      <c r="D390" s="37"/>
      <c r="I390" s="4"/>
      <c r="J390" s="4"/>
      <c r="K390" s="4"/>
      <c r="L390" s="4"/>
      <c r="M390" s="4"/>
      <c r="N390" s="4"/>
      <c r="O390" s="4"/>
      <c r="P390" s="4"/>
    </row>
    <row r="391" spans="1:16" s="1" customFormat="1" ht="12.75">
      <c r="A391"/>
      <c r="B391"/>
      <c r="D391" s="37"/>
      <c r="I391" s="4"/>
      <c r="J391" s="4"/>
      <c r="K391" s="4"/>
      <c r="L391" s="4"/>
      <c r="M391" s="4"/>
      <c r="N391" s="4"/>
      <c r="O391" s="4"/>
      <c r="P391" s="4"/>
    </row>
    <row r="392" spans="1:16" s="1" customFormat="1" ht="12.75">
      <c r="A392"/>
      <c r="B392"/>
      <c r="D392" s="37"/>
      <c r="I392" s="4"/>
      <c r="J392" s="4"/>
      <c r="K392" s="4"/>
      <c r="L392" s="4"/>
      <c r="M392" s="4"/>
      <c r="N392" s="4"/>
      <c r="O392" s="4"/>
      <c r="P392" s="4"/>
    </row>
    <row r="393" spans="1:16" s="1" customFormat="1" ht="12.75">
      <c r="A393"/>
      <c r="B393"/>
      <c r="D393" s="37"/>
      <c r="I393" s="4"/>
      <c r="J393" s="4"/>
      <c r="K393" s="4"/>
      <c r="L393" s="4"/>
      <c r="M393" s="4"/>
      <c r="N393" s="4"/>
      <c r="O393" s="4"/>
      <c r="P393" s="4"/>
    </row>
    <row r="394" spans="1:16" s="1" customFormat="1" ht="12.75">
      <c r="A394"/>
      <c r="B394"/>
      <c r="D394" s="37"/>
      <c r="I394" s="4"/>
      <c r="J394" s="4"/>
      <c r="K394" s="4"/>
      <c r="L394" s="4"/>
      <c r="M394" s="4"/>
      <c r="N394" s="4"/>
      <c r="O394" s="4"/>
      <c r="P394" s="4"/>
    </row>
    <row r="395" spans="1:16" s="1" customFormat="1" ht="12.75">
      <c r="A395"/>
      <c r="B395"/>
      <c r="D395" s="37"/>
      <c r="I395" s="4"/>
      <c r="J395" s="4"/>
      <c r="K395" s="4"/>
      <c r="L395" s="4"/>
      <c r="M395" s="4"/>
      <c r="N395" s="4"/>
      <c r="O395" s="4"/>
      <c r="P395" s="4"/>
    </row>
    <row r="396" spans="1:16" s="1" customFormat="1" ht="12.75">
      <c r="A396"/>
      <c r="B396"/>
      <c r="D396" s="37"/>
      <c r="I396" s="4"/>
      <c r="J396" s="4"/>
      <c r="K396" s="4"/>
      <c r="L396" s="4"/>
      <c r="M396" s="4"/>
      <c r="N396" s="4"/>
      <c r="O396" s="4"/>
      <c r="P396" s="4"/>
    </row>
    <row r="397" spans="1:16" s="1" customFormat="1" ht="12.75">
      <c r="A397"/>
      <c r="B397"/>
      <c r="D397" s="37"/>
      <c r="I397" s="4"/>
      <c r="J397" s="4"/>
      <c r="K397" s="4"/>
      <c r="L397" s="4"/>
      <c r="M397" s="4"/>
      <c r="N397" s="4"/>
      <c r="O397" s="4"/>
      <c r="P397" s="4"/>
    </row>
    <row r="398" spans="1:16" s="1" customFormat="1" ht="12.75">
      <c r="A398"/>
      <c r="B398"/>
      <c r="D398" s="37"/>
      <c r="I398" s="4"/>
      <c r="J398" s="4"/>
      <c r="K398" s="4"/>
      <c r="L398" s="4"/>
      <c r="M398" s="4"/>
      <c r="N398" s="4"/>
      <c r="O398" s="4"/>
      <c r="P398" s="4"/>
    </row>
    <row r="399" spans="1:16" s="1" customFormat="1" ht="12.75">
      <c r="A399"/>
      <c r="B399"/>
      <c r="D399" s="37"/>
      <c r="I399" s="4"/>
      <c r="J399" s="4"/>
      <c r="K399" s="4"/>
      <c r="L399" s="4"/>
      <c r="M399" s="4"/>
      <c r="N399" s="4"/>
      <c r="O399" s="4"/>
      <c r="P399" s="4"/>
    </row>
    <row r="400" spans="1:16" s="1" customFormat="1" ht="12.75">
      <c r="A400"/>
      <c r="B400"/>
      <c r="D400" s="37"/>
      <c r="I400" s="4"/>
      <c r="J400" s="4"/>
      <c r="K400" s="4"/>
      <c r="L400" s="4"/>
      <c r="M400" s="4"/>
      <c r="N400" s="4"/>
      <c r="O400" s="4"/>
      <c r="P400" s="4"/>
    </row>
    <row r="401" spans="1:16" s="1" customFormat="1" ht="12.75">
      <c r="A401"/>
      <c r="B401"/>
      <c r="D401" s="37"/>
      <c r="I401" s="4"/>
      <c r="J401" s="4"/>
      <c r="K401" s="4"/>
      <c r="L401" s="4"/>
      <c r="M401" s="4"/>
      <c r="N401" s="4"/>
      <c r="O401" s="4"/>
      <c r="P401" s="4"/>
    </row>
    <row r="402" spans="1:16" s="1" customFormat="1" ht="12.75">
      <c r="A402"/>
      <c r="B402"/>
      <c r="D402" s="37"/>
      <c r="I402" s="4"/>
      <c r="J402" s="4"/>
      <c r="K402" s="4"/>
      <c r="L402" s="4"/>
      <c r="M402" s="4"/>
      <c r="N402" s="4"/>
      <c r="O402" s="4"/>
      <c r="P402" s="4"/>
    </row>
    <row r="403" spans="1:16" s="1" customFormat="1" ht="12.75">
      <c r="A403"/>
      <c r="B403"/>
      <c r="D403" s="37"/>
      <c r="I403" s="4"/>
      <c r="J403" s="4"/>
      <c r="K403" s="4"/>
      <c r="L403" s="4"/>
      <c r="M403" s="4"/>
      <c r="N403" s="4"/>
      <c r="O403" s="4"/>
      <c r="P403" s="4"/>
    </row>
    <row r="404" spans="1:16" s="1" customFormat="1" ht="12.75">
      <c r="A404"/>
      <c r="B404"/>
      <c r="D404" s="37"/>
      <c r="I404" s="4"/>
      <c r="J404" s="4"/>
      <c r="K404" s="4"/>
      <c r="L404" s="4"/>
      <c r="M404" s="4"/>
      <c r="N404" s="4"/>
      <c r="O404" s="4"/>
      <c r="P404" s="4"/>
    </row>
    <row r="405" spans="1:16" s="1" customFormat="1" ht="12.75">
      <c r="A405"/>
      <c r="B405"/>
      <c r="D405" s="37"/>
      <c r="I405" s="4"/>
      <c r="J405" s="4"/>
      <c r="K405" s="4"/>
      <c r="L405" s="4"/>
      <c r="M405" s="4"/>
      <c r="N405" s="4"/>
      <c r="O405" s="4"/>
      <c r="P405" s="4"/>
    </row>
    <row r="406" spans="1:16" s="1" customFormat="1" ht="12.75">
      <c r="A406"/>
      <c r="B406"/>
      <c r="D406" s="37"/>
      <c r="I406" s="4"/>
      <c r="J406" s="4"/>
      <c r="K406" s="4"/>
      <c r="L406" s="4"/>
      <c r="M406" s="4"/>
      <c r="N406" s="4"/>
      <c r="O406" s="4"/>
      <c r="P406" s="4"/>
    </row>
    <row r="407" spans="1:16" s="1" customFormat="1" ht="12.75">
      <c r="A407"/>
      <c r="B407"/>
      <c r="D407" s="37"/>
      <c r="I407" s="4"/>
      <c r="J407" s="4"/>
      <c r="K407" s="4"/>
      <c r="L407" s="4"/>
      <c r="M407" s="4"/>
      <c r="N407" s="4"/>
      <c r="O407" s="4"/>
      <c r="P407" s="4"/>
    </row>
    <row r="408" spans="1:16" s="1" customFormat="1" ht="12.75">
      <c r="A408"/>
      <c r="B408"/>
      <c r="D408" s="37"/>
      <c r="I408" s="4"/>
      <c r="J408" s="4"/>
      <c r="K408" s="4"/>
      <c r="L408" s="4"/>
      <c r="M408" s="4"/>
      <c r="N408" s="4"/>
      <c r="O408" s="4"/>
      <c r="P408" s="4"/>
    </row>
    <row r="409" spans="1:16" s="1" customFormat="1" ht="12.75">
      <c r="A409"/>
      <c r="B409"/>
      <c r="D409" s="37"/>
      <c r="I409" s="4"/>
      <c r="J409" s="4"/>
      <c r="K409" s="4"/>
      <c r="L409" s="4"/>
      <c r="M409" s="4"/>
      <c r="N409" s="4"/>
      <c r="O409" s="4"/>
      <c r="P409" s="4"/>
    </row>
    <row r="410" spans="1:16" s="1" customFormat="1" ht="12.75">
      <c r="A410"/>
      <c r="B410"/>
      <c r="D410" s="37"/>
      <c r="I410" s="4"/>
      <c r="J410" s="4"/>
      <c r="K410" s="4"/>
      <c r="L410" s="4"/>
      <c r="M410" s="4"/>
      <c r="N410" s="4"/>
      <c r="O410" s="4"/>
      <c r="P410" s="4"/>
    </row>
    <row r="411" spans="1:16" s="1" customFormat="1" ht="12.75">
      <c r="A411"/>
      <c r="B411"/>
      <c r="D411" s="37"/>
      <c r="I411" s="4"/>
      <c r="J411" s="4"/>
      <c r="K411" s="4"/>
      <c r="L411" s="4"/>
      <c r="M411" s="4"/>
      <c r="N411" s="4"/>
      <c r="O411" s="4"/>
      <c r="P411" s="4"/>
    </row>
    <row r="412" spans="1:16" s="1" customFormat="1" ht="12.75">
      <c r="A412"/>
      <c r="B412"/>
      <c r="D412" s="37"/>
      <c r="I412" s="4"/>
      <c r="J412" s="4"/>
      <c r="K412" s="4"/>
      <c r="L412" s="4"/>
      <c r="M412" s="4"/>
      <c r="N412" s="4"/>
      <c r="O412" s="4"/>
      <c r="P412" s="4"/>
    </row>
    <row r="413" spans="1:16" s="1" customFormat="1" ht="12.75">
      <c r="A413"/>
      <c r="B413"/>
      <c r="D413" s="37"/>
      <c r="I413" s="4"/>
      <c r="J413" s="4"/>
      <c r="K413" s="4"/>
      <c r="L413" s="4"/>
      <c r="M413" s="4"/>
      <c r="N413" s="4"/>
      <c r="O413" s="4"/>
      <c r="P413" s="4"/>
    </row>
    <row r="414" spans="1:16" s="1" customFormat="1" ht="12.75">
      <c r="A414"/>
      <c r="B414"/>
      <c r="D414" s="37"/>
      <c r="I414" s="4"/>
      <c r="J414" s="4"/>
      <c r="K414" s="4"/>
      <c r="L414" s="4"/>
      <c r="M414" s="4"/>
      <c r="N414" s="4"/>
      <c r="O414" s="4"/>
      <c r="P414" s="4"/>
    </row>
    <row r="415" spans="1:16" s="1" customFormat="1" ht="12.75">
      <c r="A415"/>
      <c r="B415"/>
      <c r="D415" s="37"/>
      <c r="I415" s="4"/>
      <c r="J415" s="4"/>
      <c r="K415" s="4"/>
      <c r="L415" s="4"/>
      <c r="M415" s="4"/>
      <c r="N415" s="4"/>
      <c r="O415" s="4"/>
      <c r="P415" s="4"/>
    </row>
    <row r="416" spans="1:16" s="1" customFormat="1" ht="12.75">
      <c r="A416"/>
      <c r="B416"/>
      <c r="D416" s="37"/>
      <c r="I416" s="4"/>
      <c r="J416" s="4"/>
      <c r="K416" s="4"/>
      <c r="L416" s="4"/>
      <c r="M416" s="4"/>
      <c r="N416" s="4"/>
      <c r="O416" s="4"/>
      <c r="P416" s="4"/>
    </row>
    <row r="417" spans="1:16" s="1" customFormat="1" ht="12.75">
      <c r="A417"/>
      <c r="B417"/>
      <c r="D417" s="37"/>
      <c r="I417" s="4"/>
      <c r="J417" s="4"/>
      <c r="K417" s="4"/>
      <c r="L417" s="4"/>
      <c r="M417" s="4"/>
      <c r="N417" s="4"/>
      <c r="O417" s="4"/>
      <c r="P417" s="4"/>
    </row>
    <row r="418" spans="1:16" s="1" customFormat="1" ht="12.75">
      <c r="A418"/>
      <c r="B418"/>
      <c r="D418" s="37"/>
      <c r="I418" s="4"/>
      <c r="J418" s="4"/>
      <c r="K418" s="4"/>
      <c r="L418" s="4"/>
      <c r="M418" s="4"/>
      <c r="N418" s="4"/>
      <c r="O418" s="4"/>
      <c r="P418" s="4"/>
    </row>
    <row r="419" spans="1:16" s="1" customFormat="1" ht="12.75">
      <c r="A419"/>
      <c r="B419"/>
      <c r="D419" s="37"/>
      <c r="I419" s="4"/>
      <c r="J419" s="4"/>
      <c r="K419" s="4"/>
      <c r="L419" s="4"/>
      <c r="M419" s="4"/>
      <c r="N419" s="4"/>
      <c r="O419" s="4"/>
      <c r="P419" s="4"/>
    </row>
    <row r="420" spans="1:16" s="1" customFormat="1" ht="12.75">
      <c r="A420"/>
      <c r="B420"/>
      <c r="D420" s="37"/>
      <c r="I420" s="4"/>
      <c r="J420" s="4"/>
      <c r="K420" s="4"/>
      <c r="L420" s="4"/>
      <c r="M420" s="4"/>
      <c r="N420" s="4"/>
      <c r="O420" s="4"/>
      <c r="P420" s="4"/>
    </row>
    <row r="421" spans="1:16" s="1" customFormat="1" ht="12.75">
      <c r="A421"/>
      <c r="B421"/>
      <c r="D421" s="37"/>
      <c r="I421" s="4"/>
      <c r="J421" s="4"/>
      <c r="K421" s="4"/>
      <c r="L421" s="4"/>
      <c r="M421" s="4"/>
      <c r="N421" s="4"/>
      <c r="O421" s="4"/>
      <c r="P421" s="4"/>
    </row>
    <row r="422" spans="1:16" s="1" customFormat="1" ht="12.75">
      <c r="A422"/>
      <c r="B422"/>
      <c r="D422" s="37"/>
      <c r="I422" s="4"/>
      <c r="J422" s="4"/>
      <c r="K422" s="4"/>
      <c r="L422" s="4"/>
      <c r="M422" s="4"/>
      <c r="N422" s="4"/>
      <c r="O422" s="4"/>
      <c r="P422" s="4"/>
    </row>
    <row r="423" spans="1:16" s="1" customFormat="1" ht="12.75">
      <c r="A423"/>
      <c r="B423"/>
      <c r="D423" s="37"/>
      <c r="I423" s="4"/>
      <c r="J423" s="4"/>
      <c r="K423" s="4"/>
      <c r="L423" s="4"/>
      <c r="M423" s="4"/>
      <c r="N423" s="4"/>
      <c r="O423" s="4"/>
      <c r="P423" s="4"/>
    </row>
    <row r="424" spans="1:16" s="1" customFormat="1" ht="12.75">
      <c r="A424"/>
      <c r="B424"/>
      <c r="D424" s="37"/>
      <c r="I424" s="4"/>
      <c r="J424" s="4"/>
      <c r="K424" s="4"/>
      <c r="L424" s="4"/>
      <c r="M424" s="4"/>
      <c r="N424" s="4"/>
      <c r="O424" s="4"/>
      <c r="P424" s="4"/>
    </row>
    <row r="425" spans="1:16" s="1" customFormat="1" ht="12.75">
      <c r="A425"/>
      <c r="B425"/>
      <c r="D425" s="37"/>
      <c r="I425" s="4"/>
      <c r="J425" s="4"/>
      <c r="K425" s="4"/>
      <c r="L425" s="4"/>
      <c r="M425" s="4"/>
      <c r="N425" s="4"/>
      <c r="O425" s="4"/>
      <c r="P425" s="4"/>
    </row>
    <row r="426" spans="1:16" s="1" customFormat="1" ht="12.75">
      <c r="A426"/>
      <c r="B426"/>
      <c r="D426" s="37"/>
      <c r="I426" s="4"/>
      <c r="J426" s="4"/>
      <c r="K426" s="4"/>
      <c r="L426" s="4"/>
      <c r="M426" s="4"/>
      <c r="N426" s="4"/>
      <c r="O426" s="4"/>
      <c r="P426" s="4"/>
    </row>
    <row r="427" spans="1:16" s="1" customFormat="1" ht="12.75">
      <c r="A427"/>
      <c r="B427"/>
      <c r="D427" s="37"/>
      <c r="I427" s="4"/>
      <c r="J427" s="4"/>
      <c r="K427" s="4"/>
      <c r="L427" s="4"/>
      <c r="M427" s="4"/>
      <c r="N427" s="4"/>
      <c r="O427" s="4"/>
      <c r="P427" s="4"/>
    </row>
    <row r="428" spans="1:16" s="1" customFormat="1" ht="12.75">
      <c r="A428"/>
      <c r="B428"/>
      <c r="D428" s="37"/>
      <c r="I428" s="4"/>
      <c r="J428" s="4"/>
      <c r="K428" s="4"/>
      <c r="L428" s="4"/>
      <c r="M428" s="4"/>
      <c r="N428" s="4"/>
      <c r="O428" s="4"/>
      <c r="P428" s="4"/>
    </row>
    <row r="429" spans="1:16" s="1" customFormat="1" ht="12.75">
      <c r="A429"/>
      <c r="B429"/>
      <c r="D429" s="37"/>
      <c r="I429" s="4"/>
      <c r="J429" s="4"/>
      <c r="K429" s="4"/>
      <c r="L429" s="4"/>
      <c r="M429" s="4"/>
      <c r="N429" s="4"/>
      <c r="O429" s="4"/>
      <c r="P429" s="4"/>
    </row>
    <row r="430" spans="1:16" s="1" customFormat="1" ht="12.75">
      <c r="A430"/>
      <c r="B430"/>
      <c r="D430" s="37"/>
      <c r="I430" s="4"/>
      <c r="J430" s="4"/>
      <c r="K430" s="4"/>
      <c r="L430" s="4"/>
      <c r="M430" s="4"/>
      <c r="N430" s="4"/>
      <c r="O430" s="4"/>
      <c r="P430" s="4"/>
    </row>
    <row r="431" spans="1:16" s="1" customFormat="1" ht="12.75">
      <c r="A431"/>
      <c r="B431"/>
      <c r="D431" s="37"/>
      <c r="I431" s="4"/>
      <c r="J431" s="4"/>
      <c r="K431" s="4"/>
      <c r="L431" s="4"/>
      <c r="M431" s="4"/>
      <c r="N431" s="4"/>
      <c r="O431" s="4"/>
      <c r="P431" s="4"/>
    </row>
    <row r="432" spans="1:16" s="1" customFormat="1" ht="12.75">
      <c r="A432"/>
      <c r="B432"/>
      <c r="D432" s="37"/>
      <c r="I432" s="4"/>
      <c r="J432" s="4"/>
      <c r="K432" s="4"/>
      <c r="L432" s="4"/>
      <c r="M432" s="4"/>
      <c r="N432" s="4"/>
      <c r="O432" s="4"/>
      <c r="P432" s="4"/>
    </row>
    <row r="433" spans="1:16" s="1" customFormat="1" ht="12.75">
      <c r="A433"/>
      <c r="B433"/>
      <c r="D433" s="37"/>
      <c r="I433" s="4"/>
      <c r="J433" s="4"/>
      <c r="K433" s="4"/>
      <c r="L433" s="4"/>
      <c r="M433" s="4"/>
      <c r="N433" s="4"/>
      <c r="O433" s="4"/>
      <c r="P433" s="4"/>
    </row>
    <row r="434" spans="1:16" s="1" customFormat="1" ht="12.75">
      <c r="A434"/>
      <c r="B434"/>
      <c r="D434" s="37"/>
      <c r="I434" s="4"/>
      <c r="J434" s="4"/>
      <c r="K434" s="4"/>
      <c r="L434" s="4"/>
      <c r="M434" s="4"/>
      <c r="N434" s="4"/>
      <c r="O434" s="4"/>
      <c r="P434" s="4"/>
    </row>
    <row r="435" spans="1:16" s="1" customFormat="1" ht="12.75">
      <c r="A435"/>
      <c r="B435"/>
      <c r="D435" s="37"/>
      <c r="I435" s="4"/>
      <c r="J435" s="4"/>
      <c r="K435" s="4"/>
      <c r="L435" s="4"/>
      <c r="M435" s="4"/>
      <c r="N435" s="4"/>
      <c r="O435" s="4"/>
      <c r="P435" s="4"/>
    </row>
    <row r="436" spans="1:16" s="1" customFormat="1" ht="12.75">
      <c r="A436"/>
      <c r="B436"/>
      <c r="D436" s="37"/>
      <c r="I436" s="4"/>
      <c r="J436" s="4"/>
      <c r="K436" s="4"/>
      <c r="L436" s="4"/>
      <c r="M436" s="4"/>
      <c r="N436" s="4"/>
      <c r="O436" s="4"/>
      <c r="P436" s="4"/>
    </row>
    <row r="437" spans="1:16" s="1" customFormat="1" ht="12.75">
      <c r="A437"/>
      <c r="B437"/>
      <c r="D437" s="37"/>
      <c r="I437" s="4"/>
      <c r="J437" s="4"/>
      <c r="K437" s="4"/>
      <c r="L437" s="4"/>
      <c r="M437" s="4"/>
      <c r="N437" s="4"/>
      <c r="O437" s="4"/>
      <c r="P437" s="4"/>
    </row>
    <row r="438" spans="1:16" s="1" customFormat="1" ht="12.75">
      <c r="A438"/>
      <c r="B438"/>
      <c r="D438" s="37"/>
      <c r="I438" s="4"/>
      <c r="J438" s="4"/>
      <c r="K438" s="4"/>
      <c r="L438" s="4"/>
      <c r="M438" s="4"/>
      <c r="N438" s="4"/>
      <c r="O438" s="4"/>
      <c r="P438" s="4"/>
    </row>
    <row r="439" spans="1:16" s="1" customFormat="1" ht="12.75">
      <c r="A439"/>
      <c r="B439"/>
      <c r="D439" s="37"/>
      <c r="I439" s="4"/>
      <c r="J439" s="4"/>
      <c r="K439" s="4"/>
      <c r="L439" s="4"/>
      <c r="M439" s="4"/>
      <c r="N439" s="4"/>
      <c r="O439" s="4"/>
      <c r="P439" s="4"/>
    </row>
    <row r="440" spans="1:16" s="1" customFormat="1" ht="12.75">
      <c r="A440"/>
      <c r="B440"/>
      <c r="D440" s="37"/>
      <c r="I440" s="4"/>
      <c r="J440" s="4"/>
      <c r="K440" s="4"/>
      <c r="L440" s="4"/>
      <c r="M440" s="4"/>
      <c r="N440" s="4"/>
      <c r="O440" s="4"/>
      <c r="P440" s="4"/>
    </row>
    <row r="441" spans="1:16" s="1" customFormat="1" ht="12.75">
      <c r="A441"/>
      <c r="B441"/>
      <c r="D441" s="37"/>
      <c r="I441" s="4"/>
      <c r="J441" s="4"/>
      <c r="K441" s="4"/>
      <c r="L441" s="4"/>
      <c r="M441" s="4"/>
      <c r="N441" s="4"/>
      <c r="O441" s="4"/>
      <c r="P441" s="4"/>
    </row>
    <row r="442" spans="1:16" s="1" customFormat="1" ht="12.75">
      <c r="A442"/>
      <c r="B442"/>
      <c r="D442" s="37"/>
      <c r="I442" s="4"/>
      <c r="J442" s="4"/>
      <c r="K442" s="4"/>
      <c r="L442" s="4"/>
      <c r="M442" s="4"/>
      <c r="N442" s="4"/>
      <c r="O442" s="4"/>
      <c r="P442" s="4"/>
    </row>
    <row r="443" spans="1:16" s="1" customFormat="1" ht="12.75">
      <c r="A443"/>
      <c r="B443"/>
      <c r="D443" s="37"/>
      <c r="I443" s="4"/>
      <c r="J443" s="4"/>
      <c r="K443" s="4"/>
      <c r="L443" s="4"/>
      <c r="M443" s="4"/>
      <c r="N443" s="4"/>
      <c r="O443" s="4"/>
      <c r="P443" s="4"/>
    </row>
    <row r="444" spans="1:16" s="1" customFormat="1" ht="12.75">
      <c r="A444"/>
      <c r="B444"/>
      <c r="D444" s="37"/>
      <c r="I444" s="4"/>
      <c r="J444" s="4"/>
      <c r="K444" s="4"/>
      <c r="L444" s="4"/>
      <c r="M444" s="4"/>
      <c r="N444" s="4"/>
      <c r="O444" s="4"/>
      <c r="P444" s="4"/>
    </row>
    <row r="445" spans="1:16" s="1" customFormat="1" ht="12.75">
      <c r="A445"/>
      <c r="B445"/>
      <c r="D445" s="37"/>
      <c r="I445" s="4"/>
      <c r="J445" s="4"/>
      <c r="K445" s="4"/>
      <c r="L445" s="4"/>
      <c r="M445" s="4"/>
      <c r="N445" s="4"/>
      <c r="O445" s="4"/>
      <c r="P445" s="4"/>
    </row>
    <row r="446" spans="1:16" s="1" customFormat="1" ht="12.75">
      <c r="A446"/>
      <c r="B446"/>
      <c r="D446" s="37"/>
      <c r="I446" s="4"/>
      <c r="J446" s="4"/>
      <c r="K446" s="4"/>
      <c r="L446" s="4"/>
      <c r="M446" s="4"/>
      <c r="N446" s="4"/>
      <c r="O446" s="4"/>
      <c r="P446" s="4"/>
    </row>
    <row r="447" spans="1:16" s="1" customFormat="1" ht="12.75">
      <c r="A447"/>
      <c r="B447"/>
      <c r="D447" s="37"/>
      <c r="I447" s="4"/>
      <c r="J447" s="4"/>
      <c r="K447" s="4"/>
      <c r="L447" s="4"/>
      <c r="M447" s="4"/>
      <c r="N447" s="4"/>
      <c r="O447" s="4"/>
      <c r="P447" s="4"/>
    </row>
    <row r="448" spans="1:16" s="1" customFormat="1" ht="12.75">
      <c r="A448"/>
      <c r="B448"/>
      <c r="D448" s="37"/>
      <c r="I448" s="4"/>
      <c r="J448" s="4"/>
      <c r="K448" s="4"/>
      <c r="L448" s="4"/>
      <c r="M448" s="4"/>
      <c r="N448" s="4"/>
      <c r="O448" s="4"/>
      <c r="P448" s="4"/>
    </row>
    <row r="449" spans="1:16" s="1" customFormat="1" ht="12.75">
      <c r="A449"/>
      <c r="B449"/>
      <c r="D449" s="37"/>
      <c r="I449" s="4"/>
      <c r="J449" s="4"/>
      <c r="K449" s="4"/>
      <c r="L449" s="4"/>
      <c r="M449" s="4"/>
      <c r="N449" s="4"/>
      <c r="O449" s="4"/>
      <c r="P449" s="4"/>
    </row>
    <row r="450" spans="1:16" s="1" customFormat="1" ht="12.75">
      <c r="A450"/>
      <c r="B450"/>
      <c r="D450" s="37"/>
      <c r="I450" s="4"/>
      <c r="J450" s="4"/>
      <c r="K450" s="4"/>
      <c r="L450" s="4"/>
      <c r="M450" s="4"/>
      <c r="N450" s="4"/>
      <c r="O450" s="4"/>
      <c r="P450" s="4"/>
    </row>
    <row r="451" spans="1:16" s="1" customFormat="1" ht="12.75">
      <c r="A451"/>
      <c r="B451"/>
      <c r="D451" s="37"/>
      <c r="I451" s="4"/>
      <c r="J451" s="4"/>
      <c r="K451" s="4"/>
      <c r="L451" s="4"/>
      <c r="M451" s="4"/>
      <c r="N451" s="4"/>
      <c r="O451" s="4"/>
      <c r="P451" s="4"/>
    </row>
    <row r="452" spans="1:16" s="1" customFormat="1" ht="12.75">
      <c r="A452"/>
      <c r="B452"/>
      <c r="D452" s="37"/>
      <c r="I452" s="4"/>
      <c r="J452" s="4"/>
      <c r="K452" s="4"/>
      <c r="L452" s="4"/>
      <c r="M452" s="4"/>
      <c r="N452" s="4"/>
      <c r="O452" s="4"/>
      <c r="P452" s="4"/>
    </row>
    <row r="453" spans="1:16" s="1" customFormat="1" ht="12.75">
      <c r="A453"/>
      <c r="B453"/>
      <c r="D453" s="37"/>
      <c r="I453" s="4"/>
      <c r="J453" s="4"/>
      <c r="K453" s="4"/>
      <c r="L453" s="4"/>
      <c r="M453" s="4"/>
      <c r="N453" s="4"/>
      <c r="O453" s="4"/>
      <c r="P453" s="4"/>
    </row>
    <row r="454" spans="1:16" s="1" customFormat="1" ht="12.75">
      <c r="A454"/>
      <c r="B454"/>
      <c r="D454" s="37"/>
      <c r="I454" s="4"/>
      <c r="J454" s="4"/>
      <c r="K454" s="4"/>
      <c r="L454" s="4"/>
      <c r="M454" s="4"/>
      <c r="N454" s="4"/>
      <c r="O454" s="4"/>
      <c r="P454" s="4"/>
    </row>
    <row r="455" spans="1:16" s="1" customFormat="1" ht="12.75">
      <c r="A455"/>
      <c r="B455"/>
      <c r="D455" s="37"/>
      <c r="I455" s="4"/>
      <c r="J455" s="4"/>
      <c r="K455" s="4"/>
      <c r="L455" s="4"/>
      <c r="M455" s="4"/>
      <c r="N455" s="4"/>
      <c r="O455" s="4"/>
      <c r="P455" s="4"/>
    </row>
    <row r="456" spans="1:16" s="1" customFormat="1" ht="12.75">
      <c r="A456"/>
      <c r="B456"/>
      <c r="D456" s="37"/>
      <c r="I456" s="4"/>
      <c r="J456" s="4"/>
      <c r="K456" s="4"/>
      <c r="L456" s="4"/>
      <c r="M456" s="4"/>
      <c r="N456" s="4"/>
      <c r="O456" s="4"/>
      <c r="P456" s="4"/>
    </row>
    <row r="457" spans="1:16" s="1" customFormat="1" ht="12.75">
      <c r="A457"/>
      <c r="B457"/>
      <c r="D457" s="37"/>
      <c r="I457" s="4"/>
      <c r="J457" s="4"/>
      <c r="K457" s="4"/>
      <c r="L457" s="4"/>
      <c r="M457" s="4"/>
      <c r="N457" s="4"/>
      <c r="O457" s="4"/>
      <c r="P457" s="4"/>
    </row>
    <row r="458" spans="1:16" s="1" customFormat="1" ht="12.75">
      <c r="A458"/>
      <c r="B458"/>
      <c r="D458" s="37"/>
      <c r="I458" s="4"/>
      <c r="J458" s="4"/>
      <c r="K458" s="4"/>
      <c r="L458" s="4"/>
      <c r="M458" s="4"/>
      <c r="N458" s="4"/>
      <c r="O458" s="4"/>
      <c r="P458" s="4"/>
    </row>
    <row r="459" spans="1:16" s="1" customFormat="1" ht="12.75">
      <c r="A459"/>
      <c r="B459"/>
      <c r="D459" s="37"/>
      <c r="I459" s="4"/>
      <c r="J459" s="4"/>
      <c r="K459" s="4"/>
      <c r="L459" s="4"/>
      <c r="M459" s="4"/>
      <c r="N459" s="4"/>
      <c r="O459" s="4"/>
      <c r="P459" s="4"/>
    </row>
    <row r="460" spans="1:16" s="1" customFormat="1" ht="12.75">
      <c r="A460"/>
      <c r="B460"/>
      <c r="D460" s="37"/>
      <c r="I460" s="4"/>
      <c r="J460" s="4"/>
      <c r="K460" s="4"/>
      <c r="L460" s="4"/>
      <c r="M460" s="4"/>
      <c r="N460" s="4"/>
      <c r="O460" s="4"/>
      <c r="P460" s="4"/>
    </row>
    <row r="461" spans="1:16" s="1" customFormat="1" ht="12.75">
      <c r="A461"/>
      <c r="B461"/>
      <c r="D461" s="37"/>
      <c r="I461" s="4"/>
      <c r="J461" s="4"/>
      <c r="K461" s="4"/>
      <c r="L461" s="4"/>
      <c r="M461" s="4"/>
      <c r="N461" s="4"/>
      <c r="O461" s="4"/>
      <c r="P461" s="4"/>
    </row>
    <row r="462" spans="1:16" s="1" customFormat="1" ht="12.75">
      <c r="A462"/>
      <c r="B462"/>
      <c r="D462" s="37"/>
      <c r="I462" s="4"/>
      <c r="J462" s="4"/>
      <c r="K462" s="4"/>
      <c r="L462" s="4"/>
      <c r="M462" s="4"/>
      <c r="N462" s="4"/>
      <c r="O462" s="4"/>
      <c r="P462" s="4"/>
    </row>
    <row r="463" spans="1:16" s="1" customFormat="1" ht="12.75">
      <c r="A463"/>
      <c r="B463"/>
      <c r="D463" s="37"/>
      <c r="I463" s="4"/>
      <c r="J463" s="4"/>
      <c r="K463" s="4"/>
      <c r="L463" s="4"/>
      <c r="M463" s="4"/>
      <c r="N463" s="4"/>
      <c r="O463" s="4"/>
      <c r="P463" s="4"/>
    </row>
    <row r="464" spans="1:16" s="1" customFormat="1" ht="12.75">
      <c r="A464"/>
      <c r="B464"/>
      <c r="D464" s="37"/>
      <c r="I464" s="4"/>
      <c r="J464" s="4"/>
      <c r="K464" s="4"/>
      <c r="L464" s="4"/>
      <c r="M464" s="4"/>
      <c r="N464" s="4"/>
      <c r="O464" s="4"/>
      <c r="P464" s="4"/>
    </row>
    <row r="465" spans="1:16" s="1" customFormat="1" ht="12.75">
      <c r="A465"/>
      <c r="B465"/>
      <c r="D465" s="37"/>
      <c r="I465" s="4"/>
      <c r="J465" s="4"/>
      <c r="K465" s="4"/>
      <c r="L465" s="4"/>
      <c r="M465" s="4"/>
      <c r="N465" s="4"/>
      <c r="O465" s="4"/>
      <c r="P465" s="4"/>
    </row>
    <row r="466" spans="1:16" s="1" customFormat="1" ht="12.75">
      <c r="A466"/>
      <c r="B466"/>
      <c r="D466" s="37"/>
      <c r="I466" s="4"/>
      <c r="J466" s="4"/>
      <c r="K466" s="4"/>
      <c r="L466" s="4"/>
      <c r="M466" s="4"/>
      <c r="N466" s="4"/>
      <c r="O466" s="4"/>
      <c r="P466" s="4"/>
    </row>
    <row r="467" spans="1:16" s="1" customFormat="1" ht="12.75">
      <c r="A467"/>
      <c r="B467"/>
      <c r="D467" s="37"/>
      <c r="I467" s="4"/>
      <c r="J467" s="4"/>
      <c r="K467" s="4"/>
      <c r="L467" s="4"/>
      <c r="M467" s="4"/>
      <c r="N467" s="4"/>
      <c r="O467" s="4"/>
      <c r="P467" s="4"/>
    </row>
    <row r="468" spans="1:16" s="1" customFormat="1" ht="12.75">
      <c r="A468"/>
      <c r="B468"/>
      <c r="D468" s="37"/>
      <c r="I468" s="4"/>
      <c r="J468" s="4"/>
      <c r="K468" s="4"/>
      <c r="L468" s="4"/>
      <c r="M468" s="4"/>
      <c r="N468" s="4"/>
      <c r="O468" s="4"/>
      <c r="P468" s="4"/>
    </row>
    <row r="469" spans="1:16" s="1" customFormat="1" ht="12.75">
      <c r="A469"/>
      <c r="B469"/>
      <c r="D469" s="37"/>
      <c r="I469" s="4"/>
      <c r="J469" s="4"/>
      <c r="K469" s="4"/>
      <c r="L469" s="4"/>
      <c r="M469" s="4"/>
      <c r="N469" s="4"/>
      <c r="O469" s="4"/>
      <c r="P469" s="4"/>
    </row>
    <row r="470" spans="1:16" s="1" customFormat="1" ht="12.75">
      <c r="A470"/>
      <c r="B470"/>
      <c r="D470" s="37"/>
      <c r="I470" s="4"/>
      <c r="J470" s="4"/>
      <c r="K470" s="4"/>
      <c r="L470" s="4"/>
      <c r="M470" s="4"/>
      <c r="N470" s="4"/>
      <c r="O470" s="4"/>
      <c r="P470" s="4"/>
    </row>
    <row r="471" spans="1:16" s="1" customFormat="1" ht="12.75">
      <c r="A471"/>
      <c r="B471"/>
      <c r="D471" s="37"/>
      <c r="I471" s="4"/>
      <c r="J471" s="4"/>
      <c r="K471" s="4"/>
      <c r="L471" s="4"/>
      <c r="M471" s="4"/>
      <c r="N471" s="4"/>
      <c r="O471" s="4"/>
      <c r="P471" s="4"/>
    </row>
    <row r="472" spans="1:16" s="1" customFormat="1" ht="12.75">
      <c r="A472"/>
      <c r="B472"/>
      <c r="D472" s="37"/>
      <c r="I472" s="4"/>
      <c r="J472" s="4"/>
      <c r="K472" s="4"/>
      <c r="L472" s="4"/>
      <c r="M472" s="4"/>
      <c r="N472" s="4"/>
      <c r="O472" s="4"/>
      <c r="P472" s="4"/>
    </row>
    <row r="473" spans="1:16" s="1" customFormat="1" ht="12.75">
      <c r="A473"/>
      <c r="B473"/>
      <c r="D473" s="37"/>
      <c r="I473" s="4"/>
      <c r="J473" s="4"/>
      <c r="K473" s="4"/>
      <c r="L473" s="4"/>
      <c r="M473" s="4"/>
      <c r="N473" s="4"/>
      <c r="O473" s="4"/>
      <c r="P473" s="4"/>
    </row>
    <row r="474" spans="1:16" s="1" customFormat="1" ht="12.75">
      <c r="A474"/>
      <c r="B474"/>
      <c r="D474" s="37"/>
      <c r="I474" s="4"/>
      <c r="J474" s="4"/>
      <c r="K474" s="4"/>
      <c r="L474" s="4"/>
      <c r="M474" s="4"/>
      <c r="N474" s="4"/>
      <c r="O474" s="4"/>
      <c r="P474" s="4"/>
    </row>
    <row r="475" spans="1:16" s="1" customFormat="1" ht="12.75">
      <c r="A475"/>
      <c r="B475"/>
      <c r="D475" s="37"/>
      <c r="I475" s="4"/>
      <c r="J475" s="4"/>
      <c r="K475" s="4"/>
      <c r="L475" s="4"/>
      <c r="M475" s="4"/>
      <c r="N475" s="4"/>
      <c r="O475" s="4"/>
      <c r="P475" s="4"/>
    </row>
    <row r="476" spans="1:16" s="1" customFormat="1" ht="12.75">
      <c r="A476"/>
      <c r="B476"/>
      <c r="D476" s="37"/>
      <c r="I476" s="4"/>
      <c r="J476" s="4"/>
      <c r="K476" s="4"/>
      <c r="L476" s="4"/>
      <c r="M476" s="4"/>
      <c r="N476" s="4"/>
      <c r="O476" s="4"/>
      <c r="P476" s="4"/>
    </row>
    <row r="477" spans="1:16" s="1" customFormat="1" ht="12.75">
      <c r="A477"/>
      <c r="B477"/>
      <c r="D477" s="37"/>
      <c r="I477" s="4"/>
      <c r="J477" s="4"/>
      <c r="K477" s="4"/>
      <c r="L477" s="4"/>
      <c r="M477" s="4"/>
      <c r="N477" s="4"/>
      <c r="O477" s="4"/>
      <c r="P477" s="4"/>
    </row>
    <row r="478" spans="1:16" s="1" customFormat="1" ht="12.75">
      <c r="A478"/>
      <c r="B478"/>
      <c r="D478" s="37"/>
      <c r="I478" s="4"/>
      <c r="J478" s="4"/>
      <c r="K478" s="4"/>
      <c r="L478" s="4"/>
      <c r="M478" s="4"/>
      <c r="N478" s="4"/>
      <c r="O478" s="4"/>
      <c r="P478" s="4"/>
    </row>
    <row r="479" spans="1:16" s="1" customFormat="1" ht="12.75">
      <c r="A479"/>
      <c r="B479"/>
      <c r="D479" s="37"/>
      <c r="I479" s="4"/>
      <c r="J479" s="4"/>
      <c r="K479" s="4"/>
      <c r="L479" s="4"/>
      <c r="M479" s="4"/>
      <c r="N479" s="4"/>
      <c r="O479" s="4"/>
      <c r="P479" s="4"/>
    </row>
    <row r="480" spans="1:16" s="1" customFormat="1" ht="12.75">
      <c r="A480"/>
      <c r="B480"/>
      <c r="D480" s="37"/>
      <c r="I480" s="4"/>
      <c r="J480" s="4"/>
      <c r="K480" s="4"/>
      <c r="L480" s="4"/>
      <c r="M480" s="4"/>
      <c r="N480" s="4"/>
      <c r="O480" s="4"/>
      <c r="P480" s="4"/>
    </row>
    <row r="481" spans="1:16" s="1" customFormat="1" ht="12.75">
      <c r="A481"/>
      <c r="B481"/>
      <c r="D481" s="37"/>
      <c r="I481" s="4"/>
      <c r="J481" s="4"/>
      <c r="K481" s="4"/>
      <c r="L481" s="4"/>
      <c r="M481" s="4"/>
      <c r="N481" s="4"/>
      <c r="O481" s="4"/>
      <c r="P481" s="4"/>
    </row>
    <row r="482" spans="1:16" s="1" customFormat="1" ht="12.75">
      <c r="A482"/>
      <c r="B482"/>
      <c r="D482" s="37"/>
      <c r="I482" s="4"/>
      <c r="J482" s="4"/>
      <c r="K482" s="4"/>
      <c r="L482" s="4"/>
      <c r="M482" s="4"/>
      <c r="N482" s="4"/>
      <c r="O482" s="4"/>
      <c r="P482" s="4"/>
    </row>
    <row r="483" spans="1:16" s="1" customFormat="1" ht="12.75">
      <c r="A483"/>
      <c r="B483"/>
      <c r="D483" s="37"/>
      <c r="I483" s="4"/>
      <c r="J483" s="4"/>
      <c r="K483" s="4"/>
      <c r="L483" s="4"/>
      <c r="M483" s="4"/>
      <c r="N483" s="4"/>
      <c r="O483" s="4"/>
      <c r="P483" s="4"/>
    </row>
    <row r="484" spans="1:16" s="1" customFormat="1" ht="12.75">
      <c r="A484"/>
      <c r="B484"/>
      <c r="D484" s="37"/>
      <c r="I484" s="4"/>
      <c r="J484" s="4"/>
      <c r="K484" s="4"/>
      <c r="L484" s="4"/>
      <c r="M484" s="4"/>
      <c r="N484" s="4"/>
      <c r="O484" s="4"/>
      <c r="P484" s="4"/>
    </row>
    <row r="485" spans="1:16" s="1" customFormat="1" ht="12.75">
      <c r="A485"/>
      <c r="B485"/>
      <c r="D485" s="37"/>
      <c r="I485" s="4"/>
      <c r="J485" s="4"/>
      <c r="K485" s="4"/>
      <c r="L485" s="4"/>
      <c r="M485" s="4"/>
      <c r="N485" s="4"/>
      <c r="O485" s="4"/>
      <c r="P485" s="4"/>
    </row>
    <row r="486" spans="1:16" s="1" customFormat="1" ht="12.75">
      <c r="A486"/>
      <c r="B486"/>
      <c r="D486" s="37"/>
      <c r="I486" s="4"/>
      <c r="J486" s="4"/>
      <c r="K486" s="4"/>
      <c r="L486" s="4"/>
      <c r="M486" s="4"/>
      <c r="N486" s="4"/>
      <c r="O486" s="4"/>
      <c r="P486" s="4"/>
    </row>
    <row r="487" spans="1:16" s="1" customFormat="1" ht="12.75">
      <c r="A487"/>
      <c r="B487"/>
      <c r="D487" s="37"/>
      <c r="I487" s="4"/>
      <c r="J487" s="4"/>
      <c r="K487" s="4"/>
      <c r="L487" s="4"/>
      <c r="M487" s="4"/>
      <c r="N487" s="4"/>
      <c r="O487" s="4"/>
      <c r="P487" s="4"/>
    </row>
    <row r="488" spans="1:16" s="1" customFormat="1" ht="12.75">
      <c r="A488"/>
      <c r="B488"/>
      <c r="D488" s="37"/>
      <c r="I488" s="4"/>
      <c r="J488" s="4"/>
      <c r="K488" s="4"/>
      <c r="L488" s="4"/>
      <c r="M488" s="4"/>
      <c r="N488" s="4"/>
      <c r="O488" s="4"/>
      <c r="P488" s="4"/>
    </row>
    <row r="489" spans="1:16" s="1" customFormat="1" ht="12.75">
      <c r="A489"/>
      <c r="B489"/>
      <c r="D489" s="37"/>
      <c r="I489" s="4"/>
      <c r="J489" s="4"/>
      <c r="K489" s="4"/>
      <c r="L489" s="4"/>
      <c r="M489" s="4"/>
      <c r="N489" s="4"/>
      <c r="O489" s="4"/>
      <c r="P489" s="4"/>
    </row>
    <row r="490" spans="1:16" s="1" customFormat="1" ht="12.75">
      <c r="A490"/>
      <c r="B490"/>
      <c r="D490" s="37"/>
      <c r="I490" s="4"/>
      <c r="J490" s="4"/>
      <c r="K490" s="4"/>
      <c r="L490" s="4"/>
      <c r="M490" s="4"/>
      <c r="N490" s="4"/>
      <c r="O490" s="4"/>
      <c r="P490" s="4"/>
    </row>
    <row r="491" spans="1:16" s="1" customFormat="1" ht="12.75">
      <c r="A491"/>
      <c r="B491"/>
      <c r="D491" s="37"/>
      <c r="I491" s="4"/>
      <c r="J491" s="4"/>
      <c r="K491" s="4"/>
      <c r="L491" s="4"/>
      <c r="M491" s="4"/>
      <c r="N491" s="4"/>
      <c r="O491" s="4"/>
      <c r="P491" s="4"/>
    </row>
    <row r="492" spans="1:16" s="1" customFormat="1" ht="12.75">
      <c r="A492"/>
      <c r="B492"/>
      <c r="D492" s="37"/>
      <c r="I492" s="4"/>
      <c r="J492" s="4"/>
      <c r="K492" s="4"/>
      <c r="L492" s="4"/>
      <c r="M492" s="4"/>
      <c r="N492" s="4"/>
      <c r="O492" s="4"/>
      <c r="P492" s="4"/>
    </row>
    <row r="493" spans="1:16" s="1" customFormat="1" ht="12.75">
      <c r="A493"/>
      <c r="B493"/>
      <c r="D493" s="37"/>
      <c r="I493" s="4"/>
      <c r="J493" s="4"/>
      <c r="K493" s="4"/>
      <c r="L493" s="4"/>
      <c r="M493" s="4"/>
      <c r="N493" s="4"/>
      <c r="O493" s="4"/>
      <c r="P493" s="4"/>
    </row>
    <row r="494" spans="1:16" s="1" customFormat="1" ht="12.75">
      <c r="A494"/>
      <c r="B494"/>
      <c r="D494" s="37"/>
      <c r="I494" s="4"/>
      <c r="J494" s="4"/>
      <c r="K494" s="4"/>
      <c r="L494" s="4"/>
      <c r="M494" s="4"/>
      <c r="N494" s="4"/>
      <c r="O494" s="4"/>
      <c r="P494" s="4"/>
    </row>
    <row r="495" spans="1:16" s="1" customFormat="1" ht="12.75">
      <c r="A495"/>
      <c r="B495"/>
      <c r="D495" s="37"/>
      <c r="I495" s="4"/>
      <c r="J495" s="4"/>
      <c r="K495" s="4"/>
      <c r="L495" s="4"/>
      <c r="M495" s="4"/>
      <c r="N495" s="4"/>
      <c r="O495" s="4"/>
      <c r="P495" s="4"/>
    </row>
    <row r="496" spans="1:16" s="1" customFormat="1" ht="12.75">
      <c r="A496"/>
      <c r="B496"/>
      <c r="D496" s="37"/>
      <c r="I496" s="4"/>
      <c r="J496" s="4"/>
      <c r="K496" s="4"/>
      <c r="L496" s="4"/>
      <c r="M496" s="4"/>
      <c r="N496" s="4"/>
      <c r="O496" s="4"/>
      <c r="P496" s="4"/>
    </row>
    <row r="497" spans="1:16" s="1" customFormat="1" ht="12.75">
      <c r="A497"/>
      <c r="B497"/>
      <c r="D497" s="37"/>
      <c r="I497" s="4"/>
      <c r="J497" s="4"/>
      <c r="K497" s="4"/>
      <c r="L497" s="4"/>
      <c r="M497" s="4"/>
      <c r="N497" s="4"/>
      <c r="O497" s="4"/>
      <c r="P497" s="4"/>
    </row>
    <row r="498" spans="1:16" s="1" customFormat="1" ht="12.75">
      <c r="A498"/>
      <c r="B498"/>
      <c r="D498" s="37"/>
      <c r="I498" s="4"/>
      <c r="J498" s="4"/>
      <c r="K498" s="4"/>
      <c r="L498" s="4"/>
      <c r="M498" s="4"/>
      <c r="N498" s="4"/>
      <c r="O498" s="4"/>
      <c r="P498" s="4"/>
    </row>
    <row r="499" spans="1:16" s="1" customFormat="1" ht="12.75">
      <c r="A499"/>
      <c r="B499"/>
      <c r="D499" s="37"/>
      <c r="I499" s="4"/>
      <c r="J499" s="4"/>
      <c r="K499" s="4"/>
      <c r="L499" s="4"/>
      <c r="M499" s="4"/>
      <c r="N499" s="4"/>
      <c r="O499" s="4"/>
      <c r="P499" s="4"/>
    </row>
    <row r="500" spans="1:16" s="1" customFormat="1" ht="12.75">
      <c r="A500"/>
      <c r="B500"/>
      <c r="D500" s="37"/>
      <c r="I500" s="4"/>
      <c r="J500" s="4"/>
      <c r="K500" s="4"/>
      <c r="L500" s="4"/>
      <c r="M500" s="4"/>
      <c r="N500" s="4"/>
      <c r="O500" s="4"/>
      <c r="P500" s="4"/>
    </row>
    <row r="501" spans="1:16" s="1" customFormat="1" ht="12.75">
      <c r="A501"/>
      <c r="B501"/>
      <c r="D501" s="37"/>
      <c r="I501" s="4"/>
      <c r="J501" s="4"/>
      <c r="K501" s="4"/>
      <c r="L501" s="4"/>
      <c r="M501" s="4"/>
      <c r="N501" s="4"/>
      <c r="O501" s="4"/>
      <c r="P501" s="4"/>
    </row>
    <row r="502" spans="1:16" s="1" customFormat="1" ht="12.75">
      <c r="A502"/>
      <c r="B502"/>
      <c r="D502" s="37"/>
      <c r="I502" s="4"/>
      <c r="J502" s="4"/>
      <c r="K502" s="4"/>
      <c r="L502" s="4"/>
      <c r="M502" s="4"/>
      <c r="N502" s="4"/>
      <c r="O502" s="4"/>
      <c r="P502" s="4"/>
    </row>
    <row r="503" spans="1:16" s="1" customFormat="1" ht="12.75">
      <c r="A503"/>
      <c r="B503"/>
      <c r="D503" s="37"/>
      <c r="I503" s="4"/>
      <c r="J503" s="4"/>
      <c r="K503" s="4"/>
      <c r="L503" s="4"/>
      <c r="M503" s="4"/>
      <c r="N503" s="4"/>
      <c r="O503" s="4"/>
      <c r="P503" s="4"/>
    </row>
    <row r="504" spans="1:16" s="1" customFormat="1" ht="12.75">
      <c r="A504"/>
      <c r="B504"/>
      <c r="D504" s="37"/>
      <c r="I504" s="4"/>
      <c r="J504" s="4"/>
      <c r="K504" s="4"/>
      <c r="L504" s="4"/>
      <c r="M504" s="4"/>
      <c r="N504" s="4"/>
      <c r="O504" s="4"/>
      <c r="P504" s="4"/>
    </row>
    <row r="505" spans="1:16" s="1" customFormat="1" ht="12.75">
      <c r="A505"/>
      <c r="B505"/>
      <c r="D505" s="37"/>
      <c r="I505" s="4"/>
      <c r="J505" s="4"/>
      <c r="K505" s="4"/>
      <c r="L505" s="4"/>
      <c r="M505" s="4"/>
      <c r="N505" s="4"/>
      <c r="O505" s="4"/>
      <c r="P505" s="4"/>
    </row>
    <row r="506" spans="1:16" s="1" customFormat="1" ht="12.75">
      <c r="A506"/>
      <c r="B506"/>
      <c r="D506" s="37"/>
      <c r="I506" s="4"/>
      <c r="J506" s="4"/>
      <c r="K506" s="4"/>
      <c r="L506" s="4"/>
      <c r="M506" s="4"/>
      <c r="N506" s="4"/>
      <c r="O506" s="4"/>
      <c r="P506" s="4"/>
    </row>
    <row r="507" spans="1:16" s="1" customFormat="1" ht="12.75">
      <c r="A507"/>
      <c r="B507"/>
      <c r="D507" s="37"/>
      <c r="I507" s="4"/>
      <c r="J507" s="4"/>
      <c r="K507" s="4"/>
      <c r="L507" s="4"/>
      <c r="M507" s="4"/>
      <c r="N507" s="4"/>
      <c r="O507" s="4"/>
      <c r="P507" s="4"/>
    </row>
    <row r="508" spans="1:16" s="1" customFormat="1" ht="12.75">
      <c r="A508"/>
      <c r="B508"/>
      <c r="D508" s="37"/>
      <c r="I508" s="4"/>
      <c r="J508" s="4"/>
      <c r="K508" s="4"/>
      <c r="L508" s="4"/>
      <c r="M508" s="4"/>
      <c r="N508" s="4"/>
      <c r="O508" s="4"/>
      <c r="P508" s="4"/>
    </row>
    <row r="509" spans="1:16" s="1" customFormat="1" ht="12.75">
      <c r="A509"/>
      <c r="B509"/>
      <c r="D509" s="37"/>
      <c r="I509" s="4"/>
      <c r="J509" s="4"/>
      <c r="K509" s="4"/>
      <c r="L509" s="4"/>
      <c r="M509" s="4"/>
      <c r="N509" s="4"/>
      <c r="O509" s="4"/>
      <c r="P509" s="4"/>
    </row>
    <row r="510" spans="1:16" s="1" customFormat="1" ht="12.75">
      <c r="A510"/>
      <c r="B510"/>
      <c r="D510" s="37"/>
      <c r="I510" s="4"/>
      <c r="J510" s="4"/>
      <c r="K510" s="4"/>
      <c r="L510" s="4"/>
      <c r="M510" s="4"/>
      <c r="N510" s="4"/>
      <c r="O510" s="4"/>
      <c r="P510" s="4"/>
    </row>
    <row r="511" spans="1:16" s="1" customFormat="1" ht="12.75">
      <c r="A511"/>
      <c r="B511"/>
      <c r="D511" s="37"/>
      <c r="I511" s="4"/>
      <c r="J511" s="4"/>
      <c r="K511" s="4"/>
      <c r="L511" s="4"/>
      <c r="M511" s="4"/>
      <c r="N511" s="4"/>
      <c r="O511" s="4"/>
      <c r="P511" s="4"/>
    </row>
    <row r="512" spans="1:16" s="1" customFormat="1" ht="12.75">
      <c r="A512"/>
      <c r="B512"/>
      <c r="D512" s="37"/>
      <c r="I512" s="4"/>
      <c r="J512" s="4"/>
      <c r="K512" s="4"/>
      <c r="L512" s="4"/>
      <c r="M512" s="4"/>
      <c r="N512" s="4"/>
      <c r="O512" s="4"/>
      <c r="P512" s="4"/>
    </row>
    <row r="513" spans="1:16" s="1" customFormat="1" ht="12.75">
      <c r="A513"/>
      <c r="B513"/>
      <c r="D513" s="37"/>
      <c r="I513" s="4"/>
      <c r="J513" s="4"/>
      <c r="K513" s="4"/>
      <c r="L513" s="4"/>
      <c r="M513" s="4"/>
      <c r="N513" s="4"/>
      <c r="O513" s="4"/>
      <c r="P513" s="4"/>
    </row>
    <row r="514" spans="1:16" s="1" customFormat="1" ht="12.75">
      <c r="A514"/>
      <c r="B514"/>
      <c r="D514" s="37"/>
      <c r="I514" s="4"/>
      <c r="J514" s="4"/>
      <c r="K514" s="4"/>
      <c r="L514" s="4"/>
      <c r="M514" s="4"/>
      <c r="N514" s="4"/>
      <c r="O514" s="4"/>
      <c r="P514" s="4"/>
    </row>
    <row r="515" spans="1:16" s="1" customFormat="1" ht="12.75">
      <c r="A515"/>
      <c r="B515"/>
      <c r="D515" s="37"/>
      <c r="I515" s="4"/>
      <c r="J515" s="4"/>
      <c r="K515" s="4"/>
      <c r="L515" s="4"/>
      <c r="M515" s="4"/>
      <c r="N515" s="4"/>
      <c r="O515" s="4"/>
      <c r="P515" s="4"/>
    </row>
    <row r="516" spans="1:16" s="1" customFormat="1" ht="12.75">
      <c r="A516"/>
      <c r="B516"/>
      <c r="D516" s="37"/>
      <c r="I516" s="4"/>
      <c r="J516" s="4"/>
      <c r="K516" s="4"/>
      <c r="L516" s="4"/>
      <c r="M516" s="4"/>
      <c r="N516" s="4"/>
      <c r="O516" s="4"/>
      <c r="P516" s="4"/>
    </row>
    <row r="517" spans="1:16" s="1" customFormat="1" ht="12.75">
      <c r="A517"/>
      <c r="B517"/>
      <c r="D517" s="37"/>
      <c r="I517" s="4"/>
      <c r="J517" s="4"/>
      <c r="K517" s="4"/>
      <c r="L517" s="4"/>
      <c r="M517" s="4"/>
      <c r="N517" s="4"/>
      <c r="O517" s="4"/>
      <c r="P517" s="4"/>
    </row>
    <row r="518" spans="1:16" s="1" customFormat="1" ht="12.75">
      <c r="A518"/>
      <c r="B518"/>
      <c r="D518" s="37"/>
      <c r="I518" s="4"/>
      <c r="J518" s="4"/>
      <c r="K518" s="4"/>
      <c r="L518" s="4"/>
      <c r="M518" s="4"/>
      <c r="N518" s="4"/>
      <c r="O518" s="4"/>
      <c r="P518" s="4"/>
    </row>
    <row r="519" spans="1:16" s="1" customFormat="1" ht="12.75">
      <c r="A519"/>
      <c r="B519"/>
      <c r="D519" s="36"/>
      <c r="I519" s="4"/>
      <c r="J519" s="4"/>
      <c r="K519" s="4"/>
      <c r="L519" s="4"/>
      <c r="M519" s="4"/>
      <c r="N519" s="4"/>
      <c r="O519" s="4"/>
      <c r="P519" s="4"/>
    </row>
    <row r="520" spans="1:16" s="1" customFormat="1" ht="12.75">
      <c r="A520"/>
      <c r="B520"/>
      <c r="D520" s="36"/>
      <c r="I520" s="4"/>
      <c r="J520" s="4"/>
      <c r="K520" s="4"/>
      <c r="L520" s="4"/>
      <c r="M520" s="4"/>
      <c r="N520" s="4"/>
      <c r="O520" s="4"/>
      <c r="P520" s="4"/>
    </row>
    <row r="521" spans="1:16" s="1" customFormat="1" ht="12.75">
      <c r="A521"/>
      <c r="B521"/>
      <c r="D521" s="36"/>
      <c r="I521" s="4"/>
      <c r="J521" s="4"/>
      <c r="K521" s="4"/>
      <c r="L521" s="4"/>
      <c r="M521" s="4"/>
      <c r="N521" s="4"/>
      <c r="O521" s="4"/>
      <c r="P521" s="4"/>
    </row>
    <row r="522" spans="1:16" s="1" customFormat="1" ht="12.75">
      <c r="A522"/>
      <c r="B522"/>
      <c r="D522" s="36"/>
      <c r="I522" s="4"/>
      <c r="J522" s="4"/>
      <c r="K522" s="4"/>
      <c r="L522" s="4"/>
      <c r="M522" s="4"/>
      <c r="N522" s="4"/>
      <c r="O522" s="4"/>
      <c r="P522" s="4"/>
    </row>
    <row r="523" spans="1:16" s="1" customFormat="1" ht="12.75">
      <c r="A523"/>
      <c r="B523"/>
      <c r="D523" s="36"/>
      <c r="I523" s="4"/>
      <c r="J523" s="4"/>
      <c r="K523" s="4"/>
      <c r="L523" s="4"/>
      <c r="M523" s="4"/>
      <c r="N523" s="4"/>
      <c r="O523" s="4"/>
      <c r="P523" s="4"/>
    </row>
    <row r="524" spans="1:16" s="1" customFormat="1" ht="12.75">
      <c r="A524"/>
      <c r="B524"/>
      <c r="D524" s="36"/>
      <c r="I524" s="4"/>
      <c r="J524" s="4"/>
      <c r="K524" s="4"/>
      <c r="L524" s="4"/>
      <c r="M524" s="4"/>
      <c r="N524" s="4"/>
      <c r="O524" s="4"/>
      <c r="P524" s="4"/>
    </row>
    <row r="525" spans="1:16" s="1" customFormat="1" ht="12.75">
      <c r="A525"/>
      <c r="B525"/>
      <c r="D525" s="36"/>
      <c r="I525" s="4"/>
      <c r="J525" s="4"/>
      <c r="K525" s="4"/>
      <c r="L525" s="4"/>
      <c r="M525" s="4"/>
      <c r="N525" s="4"/>
      <c r="O525" s="4"/>
      <c r="P525" s="4"/>
    </row>
    <row r="526" spans="1:16" s="1" customFormat="1" ht="12.75">
      <c r="A526"/>
      <c r="B526"/>
      <c r="D526" s="36"/>
      <c r="I526" s="4"/>
      <c r="J526" s="4"/>
      <c r="K526" s="4"/>
      <c r="L526" s="4"/>
      <c r="M526" s="4"/>
      <c r="N526" s="4"/>
      <c r="O526" s="4"/>
      <c r="P526" s="4"/>
    </row>
    <row r="527" spans="1:16" s="1" customFormat="1" ht="12.75">
      <c r="A527"/>
      <c r="B527"/>
      <c r="D527" s="36"/>
      <c r="I527" s="4"/>
      <c r="J527" s="4"/>
      <c r="K527" s="4"/>
      <c r="L527" s="4"/>
      <c r="M527" s="4"/>
      <c r="N527" s="4"/>
      <c r="O527" s="4"/>
      <c r="P527" s="4"/>
    </row>
    <row r="528" spans="1:16" s="1" customFormat="1" ht="12.75">
      <c r="A528"/>
      <c r="B528"/>
      <c r="D528" s="36"/>
      <c r="I528" s="4"/>
      <c r="J528" s="4"/>
      <c r="K528" s="4"/>
      <c r="L528" s="4"/>
      <c r="M528" s="4"/>
      <c r="N528" s="4"/>
      <c r="O528" s="4"/>
      <c r="P528" s="4"/>
    </row>
    <row r="529" spans="1:16" s="1" customFormat="1" ht="12.75">
      <c r="A529"/>
      <c r="B529"/>
      <c r="D529" s="36"/>
      <c r="I529" s="4"/>
      <c r="J529" s="4"/>
      <c r="K529" s="4"/>
      <c r="L529" s="4"/>
      <c r="M529" s="4"/>
      <c r="N529" s="4"/>
      <c r="O529" s="4"/>
      <c r="P529" s="4"/>
    </row>
    <row r="530" spans="1:16" s="1" customFormat="1" ht="12.75">
      <c r="A530"/>
      <c r="B530"/>
      <c r="D530" s="36"/>
      <c r="I530" s="4"/>
      <c r="J530" s="4"/>
      <c r="K530" s="4"/>
      <c r="L530" s="4"/>
      <c r="M530" s="4"/>
      <c r="N530" s="4"/>
      <c r="O530" s="4"/>
      <c r="P530" s="4"/>
    </row>
    <row r="531" spans="1:16" s="1" customFormat="1" ht="12.75">
      <c r="A531"/>
      <c r="B531"/>
      <c r="D531" s="36"/>
      <c r="I531" s="4"/>
      <c r="J531" s="4"/>
      <c r="K531" s="4"/>
      <c r="L531" s="4"/>
      <c r="M531" s="4"/>
      <c r="N531" s="4"/>
      <c r="O531" s="4"/>
      <c r="P531" s="4"/>
    </row>
    <row r="532" spans="1:16" s="1" customFormat="1" ht="12.75">
      <c r="A532"/>
      <c r="B532"/>
      <c r="D532" s="36"/>
      <c r="I532" s="4"/>
      <c r="J532" s="4"/>
      <c r="K532" s="4"/>
      <c r="L532" s="4"/>
      <c r="M532" s="4"/>
      <c r="N532" s="4"/>
      <c r="O532" s="4"/>
      <c r="P532" s="4"/>
    </row>
    <row r="533" spans="1:16" s="1" customFormat="1" ht="12.75">
      <c r="A533"/>
      <c r="B533"/>
      <c r="D533" s="36"/>
      <c r="I533" s="4"/>
      <c r="J533" s="4"/>
      <c r="K533" s="4"/>
      <c r="L533" s="4"/>
      <c r="M533" s="4"/>
      <c r="N533" s="4"/>
      <c r="O533" s="4"/>
      <c r="P533" s="4"/>
    </row>
    <row r="534" spans="1:16" s="1" customFormat="1" ht="12.75">
      <c r="A534"/>
      <c r="B534"/>
      <c r="D534" s="36"/>
      <c r="I534" s="4"/>
      <c r="J534" s="4"/>
      <c r="K534" s="4"/>
      <c r="L534" s="4"/>
      <c r="M534" s="4"/>
      <c r="N534" s="4"/>
      <c r="O534" s="4"/>
      <c r="P534" s="4"/>
    </row>
    <row r="535" spans="1:16" s="1" customFormat="1" ht="12.75">
      <c r="A535"/>
      <c r="B535"/>
      <c r="D535" s="36"/>
      <c r="I535" s="4"/>
      <c r="J535" s="4"/>
      <c r="K535" s="4"/>
      <c r="L535" s="4"/>
      <c r="M535" s="4"/>
      <c r="N535" s="4"/>
      <c r="O535" s="4"/>
      <c r="P535" s="4"/>
    </row>
    <row r="536" spans="1:16" s="1" customFormat="1" ht="12.75">
      <c r="A536"/>
      <c r="B536"/>
      <c r="D536" s="36"/>
      <c r="I536" s="4"/>
      <c r="J536" s="4"/>
      <c r="K536" s="4"/>
      <c r="L536" s="4"/>
      <c r="M536" s="4"/>
      <c r="N536" s="4"/>
      <c r="O536" s="4"/>
      <c r="P536" s="4"/>
    </row>
    <row r="537" spans="1:16" s="1" customFormat="1" ht="12.75">
      <c r="A537"/>
      <c r="B537"/>
      <c r="D537" s="36"/>
      <c r="I537" s="4"/>
      <c r="J537" s="4"/>
      <c r="K537" s="4"/>
      <c r="L537" s="4"/>
      <c r="M537" s="4"/>
      <c r="N537" s="4"/>
      <c r="O537" s="4"/>
      <c r="P537" s="4"/>
    </row>
    <row r="538" spans="1:16" s="1" customFormat="1" ht="12.75">
      <c r="A538"/>
      <c r="B538"/>
      <c r="D538" s="36"/>
      <c r="I538" s="4"/>
      <c r="J538" s="4"/>
      <c r="K538" s="4"/>
      <c r="L538" s="4"/>
      <c r="M538" s="4"/>
      <c r="N538" s="4"/>
      <c r="O538" s="4"/>
      <c r="P538" s="4"/>
    </row>
    <row r="539" spans="1:16" s="1" customFormat="1" ht="12.75">
      <c r="A539"/>
      <c r="B539"/>
      <c r="D539" s="36"/>
      <c r="I539" s="4"/>
      <c r="J539" s="4"/>
      <c r="K539" s="4"/>
      <c r="L539" s="4"/>
      <c r="M539" s="4"/>
      <c r="N539" s="4"/>
      <c r="O539" s="4"/>
      <c r="P539" s="4"/>
    </row>
    <row r="540" spans="1:16" s="1" customFormat="1" ht="12.75">
      <c r="A540"/>
      <c r="B540"/>
      <c r="D540" s="36"/>
      <c r="I540" s="4"/>
      <c r="J540" s="4"/>
      <c r="K540" s="4"/>
      <c r="L540" s="4"/>
      <c r="M540" s="4"/>
      <c r="N540" s="4"/>
      <c r="O540" s="4"/>
      <c r="P540" s="4"/>
    </row>
    <row r="541" spans="1:16" s="1" customFormat="1" ht="12.75">
      <c r="A541"/>
      <c r="B541"/>
      <c r="D541" s="36"/>
      <c r="I541" s="4"/>
      <c r="J541" s="4"/>
      <c r="K541" s="4"/>
      <c r="L541" s="4"/>
      <c r="M541" s="4"/>
      <c r="N541" s="4"/>
      <c r="O541" s="4"/>
      <c r="P541" s="4"/>
    </row>
    <row r="542" spans="1:16" s="1" customFormat="1" ht="12.75">
      <c r="A542"/>
      <c r="B542"/>
      <c r="D542" s="36"/>
      <c r="I542" s="4"/>
      <c r="J542" s="4"/>
      <c r="K542" s="4"/>
      <c r="L542" s="4"/>
      <c r="M542" s="4"/>
      <c r="N542" s="4"/>
      <c r="O542" s="4"/>
      <c r="P542" s="4"/>
    </row>
    <row r="543" spans="1:16" s="1" customFormat="1" ht="12.75">
      <c r="A543"/>
      <c r="B543"/>
      <c r="D543" s="36"/>
      <c r="I543" s="4"/>
      <c r="J543" s="4"/>
      <c r="K543" s="4"/>
      <c r="L543" s="4"/>
      <c r="M543" s="4"/>
      <c r="N543" s="4"/>
      <c r="O543" s="4"/>
      <c r="P543" s="4"/>
    </row>
    <row r="544" spans="1:16" s="1" customFormat="1" ht="12.75">
      <c r="A544"/>
      <c r="B544"/>
      <c r="D544" s="36"/>
      <c r="I544" s="4"/>
      <c r="J544" s="4"/>
      <c r="K544" s="4"/>
      <c r="L544" s="4"/>
      <c r="M544" s="4"/>
      <c r="N544" s="4"/>
      <c r="O544" s="4"/>
      <c r="P544" s="4"/>
    </row>
    <row r="545" spans="1:16" s="1" customFormat="1" ht="12.75">
      <c r="A545"/>
      <c r="B545"/>
      <c r="D545" s="36"/>
      <c r="I545" s="4"/>
      <c r="J545" s="4"/>
      <c r="K545" s="4"/>
      <c r="L545" s="4"/>
      <c r="M545" s="4"/>
      <c r="N545" s="4"/>
      <c r="O545" s="4"/>
      <c r="P545" s="4"/>
    </row>
    <row r="546" spans="1:16" s="1" customFormat="1" ht="12.75">
      <c r="A546"/>
      <c r="B546"/>
      <c r="D546" s="36"/>
      <c r="I546" s="4"/>
      <c r="J546" s="4"/>
      <c r="K546" s="4"/>
      <c r="L546" s="4"/>
      <c r="M546" s="4"/>
      <c r="N546" s="4"/>
      <c r="O546" s="4"/>
      <c r="P546" s="4"/>
    </row>
    <row r="547" spans="1:16" s="1" customFormat="1" ht="12.75">
      <c r="A547"/>
      <c r="B547"/>
      <c r="D547" s="36"/>
      <c r="I547" s="4"/>
      <c r="J547" s="4"/>
      <c r="K547" s="4"/>
      <c r="L547" s="4"/>
      <c r="M547" s="4"/>
      <c r="N547" s="4"/>
      <c r="O547" s="4"/>
      <c r="P547" s="4"/>
    </row>
    <row r="548" spans="1:16" s="1" customFormat="1" ht="12.75">
      <c r="A548"/>
      <c r="B548"/>
      <c r="D548" s="36"/>
      <c r="I548" s="4"/>
      <c r="J548" s="4"/>
      <c r="K548" s="4"/>
      <c r="L548" s="4"/>
      <c r="M548" s="4"/>
      <c r="N548" s="4"/>
      <c r="O548" s="4"/>
      <c r="P548" s="4"/>
    </row>
    <row r="549" spans="1:16" s="1" customFormat="1" ht="12.75">
      <c r="A549"/>
      <c r="B549"/>
      <c r="D549" s="36"/>
      <c r="I549" s="4"/>
      <c r="J549" s="4"/>
      <c r="K549" s="4"/>
      <c r="L549" s="4"/>
      <c r="M549" s="4"/>
      <c r="N549" s="4"/>
      <c r="O549" s="4"/>
      <c r="P549" s="4"/>
    </row>
    <row r="550" spans="1:16" s="1" customFormat="1" ht="12.75">
      <c r="A550"/>
      <c r="B550"/>
      <c r="D550" s="36"/>
      <c r="I550" s="4"/>
      <c r="J550" s="4"/>
      <c r="K550" s="4"/>
      <c r="L550" s="4"/>
      <c r="M550" s="4"/>
      <c r="N550" s="4"/>
      <c r="O550" s="4"/>
      <c r="P550" s="4"/>
    </row>
    <row r="551" spans="1:16" s="1" customFormat="1" ht="12.75">
      <c r="A551"/>
      <c r="B551"/>
      <c r="D551" s="36"/>
      <c r="I551" s="4"/>
      <c r="J551" s="4"/>
      <c r="K551" s="4"/>
      <c r="L551" s="4"/>
      <c r="M551" s="4"/>
      <c r="N551" s="4"/>
      <c r="O551" s="4"/>
      <c r="P551" s="4"/>
    </row>
    <row r="552" spans="1:16" s="1" customFormat="1" ht="12.75">
      <c r="A552"/>
      <c r="B552"/>
      <c r="D552" s="36"/>
      <c r="I552" s="4"/>
      <c r="J552" s="4"/>
      <c r="K552" s="4"/>
      <c r="L552" s="4"/>
      <c r="M552" s="4"/>
      <c r="N552" s="4"/>
      <c r="O552" s="4"/>
      <c r="P552" s="4"/>
    </row>
    <row r="553" spans="1:16" s="1" customFormat="1" ht="12.75">
      <c r="A553"/>
      <c r="B553"/>
      <c r="D553" s="36"/>
      <c r="I553" s="4"/>
      <c r="J553" s="4"/>
      <c r="K553" s="4"/>
      <c r="L553" s="4"/>
      <c r="M553" s="4"/>
      <c r="N553" s="4"/>
      <c r="O553" s="4"/>
      <c r="P553" s="4"/>
    </row>
    <row r="554" spans="1:16" s="1" customFormat="1" ht="12.75">
      <c r="A554"/>
      <c r="B554"/>
      <c r="D554" s="36"/>
      <c r="I554" s="4"/>
      <c r="J554" s="4"/>
      <c r="K554" s="4"/>
      <c r="L554" s="4"/>
      <c r="M554" s="4"/>
      <c r="N554" s="4"/>
      <c r="O554" s="4"/>
      <c r="P554" s="4"/>
    </row>
    <row r="555" spans="1:16" s="1" customFormat="1" ht="12.75">
      <c r="A555"/>
      <c r="B555"/>
      <c r="D555" s="36"/>
      <c r="I555" s="4"/>
      <c r="J555" s="4"/>
      <c r="K555" s="4"/>
      <c r="L555" s="4"/>
      <c r="M555" s="4"/>
      <c r="N555" s="4"/>
      <c r="O555" s="4"/>
      <c r="P555" s="4"/>
    </row>
    <row r="556" spans="1:16" s="1" customFormat="1" ht="12.75">
      <c r="A556"/>
      <c r="B556"/>
      <c r="D556" s="36"/>
      <c r="I556" s="4"/>
      <c r="J556" s="4"/>
      <c r="K556" s="4"/>
      <c r="L556" s="4"/>
      <c r="M556" s="4"/>
      <c r="N556" s="4"/>
      <c r="O556" s="4"/>
      <c r="P556" s="4"/>
    </row>
    <row r="557" spans="1:16" s="1" customFormat="1" ht="12.75">
      <c r="A557"/>
      <c r="B557"/>
      <c r="D557" s="36"/>
      <c r="I557" s="4"/>
      <c r="J557" s="4"/>
      <c r="K557" s="4"/>
      <c r="L557" s="4"/>
      <c r="M557" s="4"/>
      <c r="N557" s="4"/>
      <c r="O557" s="4"/>
      <c r="P557" s="4"/>
    </row>
    <row r="558" spans="1:16" s="1" customFormat="1" ht="12.75">
      <c r="A558"/>
      <c r="B558"/>
      <c r="D558" s="36"/>
      <c r="I558" s="4"/>
      <c r="J558" s="4"/>
      <c r="K558" s="4"/>
      <c r="L558" s="4"/>
      <c r="M558" s="4"/>
      <c r="N558" s="4"/>
      <c r="O558" s="4"/>
      <c r="P558" s="4"/>
    </row>
    <row r="559" spans="1:16" s="1" customFormat="1" ht="12.75">
      <c r="A559"/>
      <c r="B559"/>
      <c r="D559" s="36"/>
      <c r="I559" s="4"/>
      <c r="J559" s="4"/>
      <c r="K559" s="4"/>
      <c r="L559" s="4"/>
      <c r="M559" s="4"/>
      <c r="N559" s="4"/>
      <c r="O559" s="4"/>
      <c r="P559" s="4"/>
    </row>
    <row r="560" spans="1:16" s="1" customFormat="1" ht="12.75">
      <c r="A560"/>
      <c r="B560"/>
      <c r="D560" s="36"/>
      <c r="I560" s="4"/>
      <c r="J560" s="4"/>
      <c r="K560" s="4"/>
      <c r="L560" s="4"/>
      <c r="M560" s="4"/>
      <c r="N560" s="4"/>
      <c r="O560" s="4"/>
      <c r="P560" s="4"/>
    </row>
    <row r="561" spans="1:16" s="1" customFormat="1" ht="12.75">
      <c r="A561"/>
      <c r="B561"/>
      <c r="D561" s="36"/>
      <c r="I561" s="4"/>
      <c r="J561" s="4"/>
      <c r="K561" s="4"/>
      <c r="L561" s="4"/>
      <c r="M561" s="4"/>
      <c r="N561" s="4"/>
      <c r="O561" s="4"/>
      <c r="P561" s="4"/>
    </row>
    <row r="562" spans="1:16" s="1" customFormat="1" ht="12.75">
      <c r="A562"/>
      <c r="B562"/>
      <c r="D562" s="36"/>
      <c r="I562" s="4"/>
      <c r="J562" s="4"/>
      <c r="K562" s="4"/>
      <c r="L562" s="4"/>
      <c r="M562" s="4"/>
      <c r="N562" s="4"/>
      <c r="O562" s="4"/>
      <c r="P562" s="4"/>
    </row>
    <row r="563" spans="1:16" s="1" customFormat="1" ht="12.75">
      <c r="A563"/>
      <c r="B563"/>
      <c r="D563" s="36"/>
      <c r="I563" s="4"/>
      <c r="J563" s="4"/>
      <c r="K563" s="4"/>
      <c r="L563" s="4"/>
      <c r="M563" s="4"/>
      <c r="N563" s="4"/>
      <c r="O563" s="4"/>
      <c r="P563" s="4"/>
    </row>
    <row r="564" spans="1:16" s="1" customFormat="1" ht="12.75">
      <c r="A564"/>
      <c r="B564"/>
      <c r="D564" s="36"/>
      <c r="I564" s="4"/>
      <c r="J564" s="4"/>
      <c r="K564" s="4"/>
      <c r="L564" s="4"/>
      <c r="M564" s="4"/>
      <c r="N564" s="4"/>
      <c r="O564" s="4"/>
      <c r="P564" s="4"/>
    </row>
    <row r="565" spans="1:16" s="1" customFormat="1" ht="12.75">
      <c r="A565"/>
      <c r="B565"/>
      <c r="D565" s="36"/>
      <c r="I565" s="4"/>
      <c r="J565" s="4"/>
      <c r="K565" s="4"/>
      <c r="L565" s="4"/>
      <c r="M565" s="4"/>
      <c r="N565" s="4"/>
      <c r="O565" s="4"/>
      <c r="P565" s="4"/>
    </row>
    <row r="566" spans="1:16" s="1" customFormat="1" ht="12.75">
      <c r="A566"/>
      <c r="B566"/>
      <c r="D566" s="36"/>
      <c r="I566" s="4"/>
      <c r="J566" s="4"/>
      <c r="K566" s="4"/>
      <c r="L566" s="4"/>
      <c r="M566" s="4"/>
      <c r="N566" s="4"/>
      <c r="O566" s="4"/>
      <c r="P566" s="4"/>
    </row>
    <row r="567" spans="1:16" s="1" customFormat="1" ht="12.75">
      <c r="A567"/>
      <c r="B567"/>
      <c r="D567" s="36"/>
      <c r="I567" s="4"/>
      <c r="J567" s="4"/>
      <c r="K567" s="4"/>
      <c r="L567" s="4"/>
      <c r="M567" s="4"/>
      <c r="N567" s="4"/>
      <c r="O567" s="4"/>
      <c r="P567" s="4"/>
    </row>
    <row r="568" spans="1:16" s="1" customFormat="1" ht="12.75">
      <c r="A568"/>
      <c r="B568"/>
      <c r="D568" s="36"/>
      <c r="I568" s="4"/>
      <c r="J568" s="4"/>
      <c r="K568" s="4"/>
      <c r="L568" s="4"/>
      <c r="M568" s="4"/>
      <c r="N568" s="4"/>
      <c r="O568" s="4"/>
      <c r="P568" s="4"/>
    </row>
    <row r="569" spans="1:16" s="1" customFormat="1" ht="12.75">
      <c r="A569"/>
      <c r="B569"/>
      <c r="D569" s="36"/>
      <c r="I569" s="4"/>
      <c r="J569" s="4"/>
      <c r="K569" s="4"/>
      <c r="L569" s="4"/>
      <c r="M569" s="4"/>
      <c r="N569" s="4"/>
      <c r="O569" s="4"/>
      <c r="P569" s="4"/>
    </row>
    <row r="570" spans="1:16" s="1" customFormat="1" ht="12.75">
      <c r="A570"/>
      <c r="B570"/>
      <c r="D570" s="36"/>
      <c r="I570" s="4"/>
      <c r="J570" s="4"/>
      <c r="K570" s="4"/>
      <c r="L570" s="4"/>
      <c r="M570" s="4"/>
      <c r="N570" s="4"/>
      <c r="O570" s="4"/>
      <c r="P570" s="4"/>
    </row>
    <row r="571" spans="1:16" s="1" customFormat="1" ht="12.75">
      <c r="A571"/>
      <c r="B571"/>
      <c r="D571" s="36"/>
      <c r="I571" s="4"/>
      <c r="J571" s="4"/>
      <c r="K571" s="4"/>
      <c r="L571" s="4"/>
      <c r="M571" s="4"/>
      <c r="N571" s="4"/>
      <c r="O571" s="4"/>
      <c r="P571" s="4"/>
    </row>
    <row r="572" spans="1:16" s="1" customFormat="1" ht="12.75">
      <c r="A572"/>
      <c r="B572"/>
      <c r="D572" s="36"/>
      <c r="I572" s="4"/>
      <c r="J572" s="4"/>
      <c r="K572" s="4"/>
      <c r="L572" s="4"/>
      <c r="M572" s="4"/>
      <c r="N572" s="4"/>
      <c r="O572" s="4"/>
      <c r="P572" s="4"/>
    </row>
    <row r="573" spans="1:16" s="1" customFormat="1" ht="12.75">
      <c r="A573"/>
      <c r="B573"/>
      <c r="D573" s="36"/>
      <c r="I573" s="4"/>
      <c r="J573" s="4"/>
      <c r="K573" s="4"/>
      <c r="L573" s="4"/>
      <c r="M573" s="4"/>
      <c r="N573" s="4"/>
      <c r="O573" s="4"/>
      <c r="P573" s="4"/>
    </row>
    <row r="574" spans="1:16" s="1" customFormat="1" ht="12.75">
      <c r="A574"/>
      <c r="B574"/>
      <c r="D574" s="36"/>
      <c r="I574" s="4"/>
      <c r="J574" s="4"/>
      <c r="K574" s="4"/>
      <c r="L574" s="4"/>
      <c r="M574" s="4"/>
      <c r="N574" s="4"/>
      <c r="O574" s="4"/>
      <c r="P574" s="4"/>
    </row>
    <row r="575" spans="1:16" s="1" customFormat="1" ht="12.75">
      <c r="A575"/>
      <c r="B575"/>
      <c r="D575" s="36"/>
      <c r="I575" s="4"/>
      <c r="J575" s="4"/>
      <c r="K575" s="4"/>
      <c r="L575" s="4"/>
      <c r="M575" s="4"/>
      <c r="N575" s="4"/>
      <c r="O575" s="4"/>
      <c r="P575" s="4"/>
    </row>
    <row r="576" spans="1:16" s="1" customFormat="1" ht="12.75">
      <c r="A576"/>
      <c r="B576"/>
      <c r="D576" s="36"/>
      <c r="I576" s="4"/>
      <c r="J576" s="4"/>
      <c r="K576" s="4"/>
      <c r="L576" s="4"/>
      <c r="M576" s="4"/>
      <c r="N576" s="4"/>
      <c r="O576" s="4"/>
      <c r="P576" s="4"/>
    </row>
    <row r="577" spans="1:16" s="1" customFormat="1" ht="12.75">
      <c r="A577"/>
      <c r="B577"/>
      <c r="D577" s="36"/>
      <c r="I577" s="4"/>
      <c r="J577" s="4"/>
      <c r="K577" s="4"/>
      <c r="L577" s="4"/>
      <c r="M577" s="4"/>
      <c r="N577" s="4"/>
      <c r="O577" s="4"/>
      <c r="P577" s="4"/>
    </row>
    <row r="578" spans="1:16" s="1" customFormat="1" ht="12.75">
      <c r="A578"/>
      <c r="B578"/>
      <c r="D578" s="36"/>
      <c r="I578" s="4"/>
      <c r="J578" s="4"/>
      <c r="K578" s="4"/>
      <c r="L578" s="4"/>
      <c r="M578" s="4"/>
      <c r="N578" s="4"/>
      <c r="O578" s="4"/>
      <c r="P578" s="4"/>
    </row>
    <row r="579" spans="1:16" s="1" customFormat="1" ht="12.75">
      <c r="A579"/>
      <c r="B579"/>
      <c r="D579" s="36"/>
      <c r="I579" s="4"/>
      <c r="J579" s="4"/>
      <c r="K579" s="4"/>
      <c r="L579" s="4"/>
      <c r="M579" s="4"/>
      <c r="N579" s="4"/>
      <c r="O579" s="4"/>
      <c r="P579" s="4"/>
    </row>
    <row r="580" spans="1:16" s="1" customFormat="1" ht="12.75">
      <c r="A580"/>
      <c r="B580"/>
      <c r="D580" s="36"/>
      <c r="I580" s="4"/>
      <c r="J580" s="4"/>
      <c r="K580" s="4"/>
      <c r="L580" s="4"/>
      <c r="M580" s="4"/>
      <c r="N580" s="4"/>
      <c r="O580" s="4"/>
      <c r="P580" s="4"/>
    </row>
    <row r="581" spans="1:16" s="1" customFormat="1" ht="12.75">
      <c r="A581"/>
      <c r="B581"/>
      <c r="D581" s="36"/>
      <c r="I581" s="4"/>
      <c r="J581" s="4"/>
      <c r="K581" s="4"/>
      <c r="L581" s="4"/>
      <c r="M581" s="4"/>
      <c r="N581" s="4"/>
      <c r="O581" s="4"/>
      <c r="P581" s="4"/>
    </row>
    <row r="582" spans="1:16" s="1" customFormat="1" ht="12.75">
      <c r="A582"/>
      <c r="B582"/>
      <c r="D582" s="36"/>
      <c r="I582" s="4"/>
      <c r="J582" s="4"/>
      <c r="K582" s="4"/>
      <c r="L582" s="4"/>
      <c r="M582" s="4"/>
      <c r="N582" s="4"/>
      <c r="O582" s="4"/>
      <c r="P582" s="4"/>
    </row>
    <row r="583" spans="1:16" s="1" customFormat="1" ht="12.75">
      <c r="A583"/>
      <c r="B583"/>
      <c r="D583" s="36"/>
      <c r="I583" s="4"/>
      <c r="J583" s="4"/>
      <c r="K583" s="4"/>
      <c r="L583" s="4"/>
      <c r="M583" s="4"/>
      <c r="N583" s="4"/>
      <c r="O583" s="4"/>
      <c r="P583" s="4"/>
    </row>
    <row r="584" spans="1:16" s="1" customFormat="1" ht="12.75">
      <c r="A584"/>
      <c r="B584"/>
      <c r="D584" s="36"/>
      <c r="I584" s="4"/>
      <c r="J584" s="4"/>
      <c r="K584" s="4"/>
      <c r="L584" s="4"/>
      <c r="M584" s="4"/>
      <c r="N584" s="4"/>
      <c r="O584" s="4"/>
      <c r="P584" s="4"/>
    </row>
    <row r="585" spans="1:16" s="1" customFormat="1" ht="12.75">
      <c r="A585"/>
      <c r="B585"/>
      <c r="D585" s="36"/>
      <c r="I585" s="4"/>
      <c r="J585" s="4"/>
      <c r="K585" s="4"/>
      <c r="L585" s="4"/>
      <c r="M585" s="4"/>
      <c r="N585" s="4"/>
      <c r="O585" s="4"/>
      <c r="P585" s="4"/>
    </row>
    <row r="586" spans="1:16" s="1" customFormat="1" ht="12.75">
      <c r="A586"/>
      <c r="B586"/>
      <c r="D586" s="36"/>
      <c r="I586" s="4"/>
      <c r="J586" s="4"/>
      <c r="K586" s="4"/>
      <c r="L586" s="4"/>
      <c r="M586" s="4"/>
      <c r="N586" s="4"/>
      <c r="O586" s="4"/>
      <c r="P586" s="4"/>
    </row>
    <row r="587" spans="1:16" s="1" customFormat="1" ht="12.75">
      <c r="A587"/>
      <c r="B587"/>
      <c r="D587" s="36"/>
      <c r="I587" s="4"/>
      <c r="J587" s="4"/>
      <c r="K587" s="4"/>
      <c r="L587" s="4"/>
      <c r="M587" s="4"/>
      <c r="N587" s="4"/>
      <c r="O587" s="4"/>
      <c r="P587" s="4"/>
    </row>
    <row r="588" spans="1:16" s="1" customFormat="1" ht="12.75">
      <c r="A588"/>
      <c r="B588"/>
      <c r="D588" s="36"/>
      <c r="I588" s="4"/>
      <c r="J588" s="4"/>
      <c r="K588" s="4"/>
      <c r="L588" s="4"/>
      <c r="M588" s="4"/>
      <c r="N588" s="4"/>
      <c r="O588" s="4"/>
      <c r="P588" s="4"/>
    </row>
    <row r="589" spans="1:16" s="1" customFormat="1" ht="12.75">
      <c r="A589"/>
      <c r="B589"/>
      <c r="D589" s="36"/>
      <c r="I589" s="4"/>
      <c r="J589" s="4"/>
      <c r="K589" s="4"/>
      <c r="L589" s="4"/>
      <c r="M589" s="4"/>
      <c r="N589" s="4"/>
      <c r="O589" s="4"/>
      <c r="P589" s="4"/>
    </row>
    <row r="590" spans="1:16" s="1" customFormat="1" ht="12.75">
      <c r="A590"/>
      <c r="B590"/>
      <c r="D590" s="36"/>
      <c r="I590" s="4"/>
      <c r="J590" s="4"/>
      <c r="K590" s="4"/>
      <c r="L590" s="4"/>
      <c r="M590" s="4"/>
      <c r="N590" s="4"/>
      <c r="O590" s="4"/>
      <c r="P590" s="4"/>
    </row>
    <row r="591" spans="1:16" s="1" customFormat="1" ht="12.75">
      <c r="A591"/>
      <c r="B591"/>
      <c r="D591" s="36"/>
      <c r="I591" s="4"/>
      <c r="J591" s="4"/>
      <c r="K591" s="4"/>
      <c r="L591" s="4"/>
      <c r="M591" s="4"/>
      <c r="N591" s="4"/>
      <c r="O591" s="4"/>
      <c r="P591" s="4"/>
    </row>
    <row r="592" spans="1:16" s="1" customFormat="1" ht="12.75">
      <c r="A592"/>
      <c r="B592"/>
      <c r="D592" s="36"/>
      <c r="I592" s="4"/>
      <c r="J592" s="4"/>
      <c r="K592" s="4"/>
      <c r="L592" s="4"/>
      <c r="M592" s="4"/>
      <c r="N592" s="4"/>
      <c r="O592" s="4"/>
      <c r="P592" s="4"/>
    </row>
    <row r="593" spans="1:16" s="1" customFormat="1" ht="12.75">
      <c r="A593"/>
      <c r="B593"/>
      <c r="D593" s="36"/>
      <c r="I593" s="4"/>
      <c r="J593" s="4"/>
      <c r="K593" s="4"/>
      <c r="L593" s="4"/>
      <c r="M593" s="4"/>
      <c r="N593" s="4"/>
      <c r="O593" s="4"/>
      <c r="P593" s="4"/>
    </row>
    <row r="594" spans="1:16" s="1" customFormat="1" ht="12.75">
      <c r="A594"/>
      <c r="B594"/>
      <c r="D594" s="36"/>
      <c r="I594" s="4"/>
      <c r="J594" s="4"/>
      <c r="K594" s="4"/>
      <c r="L594" s="4"/>
      <c r="M594" s="4"/>
      <c r="N594" s="4"/>
      <c r="O594" s="4"/>
      <c r="P594" s="4"/>
    </row>
    <row r="595" spans="1:16" s="1" customFormat="1" ht="12.75">
      <c r="A595"/>
      <c r="B595"/>
      <c r="D595" s="36"/>
      <c r="I595" s="4"/>
      <c r="J595" s="4"/>
      <c r="K595" s="4"/>
      <c r="L595" s="4"/>
      <c r="M595" s="4"/>
      <c r="N595" s="4"/>
      <c r="O595" s="4"/>
      <c r="P595" s="4"/>
    </row>
    <row r="596" spans="1:16" s="1" customFormat="1" ht="12.75">
      <c r="A596"/>
      <c r="B596"/>
      <c r="D596" s="36"/>
      <c r="I596" s="4"/>
      <c r="J596" s="4"/>
      <c r="K596" s="4"/>
      <c r="L596" s="4"/>
      <c r="M596" s="4"/>
      <c r="N596" s="4"/>
      <c r="O596" s="4"/>
      <c r="P596" s="4"/>
    </row>
    <row r="597" spans="1:16" s="1" customFormat="1" ht="12.75">
      <c r="A597"/>
      <c r="B597"/>
      <c r="D597" s="36"/>
      <c r="I597" s="4"/>
      <c r="J597" s="4"/>
      <c r="K597" s="4"/>
      <c r="L597" s="4"/>
      <c r="M597" s="4"/>
      <c r="N597" s="4"/>
      <c r="O597" s="4"/>
      <c r="P597" s="4"/>
    </row>
    <row r="598" spans="1:16" s="1" customFormat="1" ht="12.75">
      <c r="A598"/>
      <c r="B598"/>
      <c r="D598" s="36"/>
      <c r="I598" s="4"/>
      <c r="J598" s="4"/>
      <c r="K598" s="4"/>
      <c r="L598" s="4"/>
      <c r="M598" s="4"/>
      <c r="N598" s="4"/>
      <c r="O598" s="4"/>
      <c r="P598" s="4"/>
    </row>
    <row r="599" spans="1:16" s="1" customFormat="1" ht="12.75">
      <c r="A599"/>
      <c r="B599"/>
      <c r="D599" s="36"/>
      <c r="I599" s="4"/>
      <c r="J599" s="4"/>
      <c r="K599" s="4"/>
      <c r="L599" s="4"/>
      <c r="M599" s="4"/>
      <c r="N599" s="4"/>
      <c r="O599" s="4"/>
      <c r="P599" s="4"/>
    </row>
    <row r="600" spans="1:16" s="1" customFormat="1" ht="12.75">
      <c r="A600"/>
      <c r="B600"/>
      <c r="D600" s="36"/>
      <c r="I600" s="4"/>
      <c r="J600" s="4"/>
      <c r="K600" s="4"/>
      <c r="L600" s="4"/>
      <c r="M600" s="4"/>
      <c r="N600" s="4"/>
      <c r="O600" s="4"/>
      <c r="P600" s="4"/>
    </row>
    <row r="601" spans="1:16" s="1" customFormat="1" ht="12.75">
      <c r="A601"/>
      <c r="B601"/>
      <c r="D601" s="36"/>
      <c r="I601" s="4"/>
      <c r="J601" s="4"/>
      <c r="K601" s="4"/>
      <c r="L601" s="4"/>
      <c r="M601" s="4"/>
      <c r="N601" s="4"/>
      <c r="O601" s="4"/>
      <c r="P601" s="4"/>
    </row>
    <row r="602" spans="1:16" s="1" customFormat="1" ht="12.75">
      <c r="A602"/>
      <c r="B602"/>
      <c r="D602" s="36"/>
      <c r="I602" s="4"/>
      <c r="J602" s="4"/>
      <c r="K602" s="4"/>
      <c r="L602" s="4"/>
      <c r="M602" s="4"/>
      <c r="N602" s="4"/>
      <c r="O602" s="4"/>
      <c r="P602" s="4"/>
    </row>
    <row r="603" spans="1:16" s="1" customFormat="1" ht="12.75">
      <c r="A603"/>
      <c r="B603"/>
      <c r="D603" s="36"/>
      <c r="I603" s="4"/>
      <c r="J603" s="4"/>
      <c r="K603" s="4"/>
      <c r="L603" s="4"/>
      <c r="M603" s="4"/>
      <c r="N603" s="4"/>
      <c r="O603" s="4"/>
      <c r="P603" s="4"/>
    </row>
    <row r="604" spans="1:16" s="1" customFormat="1" ht="12.75">
      <c r="A604"/>
      <c r="B604"/>
      <c r="D604" s="36"/>
      <c r="I604" s="4"/>
      <c r="J604" s="4"/>
      <c r="K604" s="4"/>
      <c r="L604" s="4"/>
      <c r="M604" s="4"/>
      <c r="N604" s="4"/>
      <c r="O604" s="4"/>
      <c r="P604" s="4"/>
    </row>
    <row r="605" spans="1:16" s="1" customFormat="1" ht="12.75">
      <c r="A605"/>
      <c r="B605"/>
      <c r="D605" s="36"/>
      <c r="I605" s="4"/>
      <c r="J605" s="4"/>
      <c r="K605" s="4"/>
      <c r="L605" s="4"/>
      <c r="M605" s="4"/>
      <c r="N605" s="4"/>
      <c r="O605" s="4"/>
      <c r="P605" s="4"/>
    </row>
    <row r="606" spans="1:16" s="1" customFormat="1" ht="12.75">
      <c r="A606"/>
      <c r="B606"/>
      <c r="D606" s="36"/>
      <c r="I606" s="4"/>
      <c r="J606" s="4"/>
      <c r="K606" s="4"/>
      <c r="L606" s="4"/>
      <c r="M606" s="4"/>
      <c r="N606" s="4"/>
      <c r="O606" s="4"/>
      <c r="P606" s="4"/>
    </row>
    <row r="607" spans="1:16" s="1" customFormat="1" ht="12.75">
      <c r="A607"/>
      <c r="B607"/>
      <c r="D607" s="36"/>
      <c r="I607" s="4"/>
      <c r="J607" s="4"/>
      <c r="K607" s="4"/>
      <c r="L607" s="4"/>
      <c r="M607" s="4"/>
      <c r="N607" s="4"/>
      <c r="O607" s="4"/>
      <c r="P607" s="4"/>
    </row>
    <row r="608" spans="1:16" s="1" customFormat="1" ht="12.75">
      <c r="A608"/>
      <c r="B608"/>
      <c r="D608" s="36"/>
      <c r="I608" s="4"/>
      <c r="J608" s="4"/>
      <c r="K608" s="4"/>
      <c r="L608" s="4"/>
      <c r="M608" s="4"/>
      <c r="N608" s="4"/>
      <c r="O608" s="4"/>
      <c r="P608" s="4"/>
    </row>
    <row r="609" spans="1:16" s="1" customFormat="1" ht="12.75">
      <c r="A609"/>
      <c r="B609"/>
      <c r="D609" s="36"/>
      <c r="I609" s="4"/>
      <c r="J609" s="4"/>
      <c r="K609" s="4"/>
      <c r="L609" s="4"/>
      <c r="M609" s="4"/>
      <c r="N609" s="4"/>
      <c r="O609" s="4"/>
      <c r="P609" s="4"/>
    </row>
    <row r="610" spans="1:16" s="1" customFormat="1" ht="12.75">
      <c r="A610"/>
      <c r="B610"/>
      <c r="D610" s="36"/>
      <c r="I610" s="4"/>
      <c r="J610" s="4"/>
      <c r="K610" s="4"/>
      <c r="L610" s="4"/>
      <c r="M610" s="4"/>
      <c r="N610" s="4"/>
      <c r="O610" s="4"/>
      <c r="P610" s="4"/>
    </row>
    <row r="611" spans="1:16" s="1" customFormat="1" ht="12.75">
      <c r="A611"/>
      <c r="B611"/>
      <c r="D611" s="36"/>
      <c r="I611" s="4"/>
      <c r="J611" s="4"/>
      <c r="K611" s="4"/>
      <c r="L611" s="4"/>
      <c r="M611" s="4"/>
      <c r="N611" s="4"/>
      <c r="O611" s="4"/>
      <c r="P611" s="4"/>
    </row>
    <row r="612" spans="1:16" s="1" customFormat="1" ht="12.75">
      <c r="A612"/>
      <c r="B612"/>
      <c r="D612" s="36"/>
      <c r="I612" s="4"/>
      <c r="J612" s="4"/>
      <c r="K612" s="4"/>
      <c r="L612" s="4"/>
      <c r="M612" s="4"/>
      <c r="N612" s="4"/>
      <c r="O612" s="4"/>
      <c r="P612" s="4"/>
    </row>
    <row r="613" spans="1:16" s="1" customFormat="1" ht="12.75">
      <c r="A613"/>
      <c r="B613"/>
      <c r="D613" s="36"/>
      <c r="I613" s="4"/>
      <c r="J613" s="4"/>
      <c r="K613" s="4"/>
      <c r="L613" s="4"/>
      <c r="M613" s="4"/>
      <c r="N613" s="4"/>
      <c r="O613" s="4"/>
      <c r="P613" s="4"/>
    </row>
    <row r="614" spans="1:16" s="1" customFormat="1" ht="12.75">
      <c r="A614"/>
      <c r="B614"/>
      <c r="D614" s="36"/>
      <c r="I614" s="4"/>
      <c r="J614" s="4"/>
      <c r="K614" s="4"/>
      <c r="L614" s="4"/>
      <c r="M614" s="4"/>
      <c r="N614" s="4"/>
      <c r="O614" s="4"/>
      <c r="P614" s="4"/>
    </row>
    <row r="615" spans="1:16" s="1" customFormat="1" ht="12.75">
      <c r="A615"/>
      <c r="B615"/>
      <c r="D615" s="36"/>
      <c r="I615" s="4"/>
      <c r="J615" s="4"/>
      <c r="K615" s="4"/>
      <c r="L615" s="4"/>
      <c r="M615" s="4"/>
      <c r="N615" s="4"/>
      <c r="O615" s="4"/>
      <c r="P615" s="4"/>
    </row>
    <row r="616" spans="1:16" s="1" customFormat="1" ht="12.75">
      <c r="A616"/>
      <c r="B616"/>
      <c r="D616" s="36"/>
      <c r="I616" s="4"/>
      <c r="J616" s="4"/>
      <c r="K616" s="4"/>
      <c r="L616" s="4"/>
      <c r="M616" s="4"/>
      <c r="N616" s="4"/>
      <c r="O616" s="4"/>
      <c r="P616" s="4"/>
    </row>
    <row r="617" spans="1:16" s="1" customFormat="1" ht="12.75">
      <c r="A617"/>
      <c r="B617"/>
      <c r="D617" s="36"/>
      <c r="I617" s="4"/>
      <c r="J617" s="4"/>
      <c r="K617" s="4"/>
      <c r="L617" s="4"/>
      <c r="M617" s="4"/>
      <c r="N617" s="4"/>
      <c r="O617" s="4"/>
      <c r="P617" s="4"/>
    </row>
    <row r="618" spans="1:16" s="1" customFormat="1" ht="12.75">
      <c r="A618"/>
      <c r="B618"/>
      <c r="D618" s="36"/>
      <c r="I618" s="4"/>
      <c r="J618" s="4"/>
      <c r="K618" s="4"/>
      <c r="L618" s="4"/>
      <c r="M618" s="4"/>
      <c r="N618" s="4"/>
      <c r="O618" s="4"/>
      <c r="P618" s="4"/>
    </row>
    <row r="619" spans="1:16" s="1" customFormat="1" ht="12.75">
      <c r="A619"/>
      <c r="B619"/>
      <c r="D619" s="36"/>
      <c r="I619" s="4"/>
      <c r="J619" s="4"/>
      <c r="K619" s="4"/>
      <c r="L619" s="4"/>
      <c r="M619" s="4"/>
      <c r="N619" s="4"/>
      <c r="O619" s="4"/>
      <c r="P619" s="4"/>
    </row>
    <row r="620" spans="1:16" s="1" customFormat="1" ht="12.75">
      <c r="A620"/>
      <c r="B620"/>
      <c r="D620" s="36"/>
      <c r="I620" s="4"/>
      <c r="J620" s="4"/>
      <c r="K620" s="4"/>
      <c r="L620" s="4"/>
      <c r="M620" s="4"/>
      <c r="N620" s="4"/>
      <c r="O620" s="4"/>
      <c r="P620" s="4"/>
    </row>
    <row r="621" spans="1:16" s="1" customFormat="1" ht="12.75">
      <c r="A621"/>
      <c r="B621"/>
      <c r="D621" s="36"/>
      <c r="I621" s="4"/>
      <c r="J621" s="4"/>
      <c r="K621" s="4"/>
      <c r="L621" s="4"/>
      <c r="M621" s="4"/>
      <c r="N621" s="4"/>
      <c r="O621" s="4"/>
      <c r="P621" s="4"/>
    </row>
    <row r="622" spans="1:16" s="1" customFormat="1" ht="12.75">
      <c r="A622"/>
      <c r="B622"/>
      <c r="D622" s="36"/>
      <c r="I622" s="4"/>
      <c r="J622" s="4"/>
      <c r="K622" s="4"/>
      <c r="L622" s="4"/>
      <c r="M622" s="4"/>
      <c r="N622" s="4"/>
      <c r="O622" s="4"/>
      <c r="P622" s="4"/>
    </row>
    <row r="623" spans="1:16" s="1" customFormat="1" ht="12.75">
      <c r="A623"/>
      <c r="B623"/>
      <c r="D623" s="36"/>
      <c r="I623" s="4"/>
      <c r="J623" s="4"/>
      <c r="K623" s="4"/>
      <c r="L623" s="4"/>
      <c r="M623" s="4"/>
      <c r="N623" s="4"/>
      <c r="O623" s="4"/>
      <c r="P623" s="4"/>
    </row>
    <row r="624" spans="1:16" s="1" customFormat="1" ht="12.75">
      <c r="A624"/>
      <c r="B624"/>
      <c r="D624" s="36"/>
      <c r="I624" s="4"/>
      <c r="J624" s="4"/>
      <c r="K624" s="4"/>
      <c r="L624" s="4"/>
      <c r="M624" s="4"/>
      <c r="N624" s="4"/>
      <c r="O624" s="4"/>
      <c r="P624" s="4"/>
    </row>
    <row r="625" spans="1:16" s="1" customFormat="1" ht="12.75">
      <c r="A625"/>
      <c r="B625"/>
      <c r="D625" s="36"/>
      <c r="I625" s="4"/>
      <c r="J625" s="4"/>
      <c r="K625" s="4"/>
      <c r="L625" s="4"/>
      <c r="M625" s="4"/>
      <c r="N625" s="4"/>
      <c r="O625" s="4"/>
      <c r="P625" s="4"/>
    </row>
    <row r="626" spans="1:16" s="1" customFormat="1" ht="12.75">
      <c r="A626"/>
      <c r="B626"/>
      <c r="D626" s="36"/>
      <c r="I626" s="4"/>
      <c r="J626" s="4"/>
      <c r="K626" s="4"/>
      <c r="L626" s="4"/>
      <c r="M626" s="4"/>
      <c r="N626" s="4"/>
      <c r="O626" s="4"/>
      <c r="P626" s="4"/>
    </row>
    <row r="627" spans="1:16" s="1" customFormat="1" ht="12.75">
      <c r="A627"/>
      <c r="B627"/>
      <c r="D627" s="36"/>
      <c r="I627" s="4"/>
      <c r="J627" s="4"/>
      <c r="K627" s="4"/>
      <c r="L627" s="4"/>
      <c r="M627" s="4"/>
      <c r="N627" s="4"/>
      <c r="O627" s="4"/>
      <c r="P627" s="4"/>
    </row>
    <row r="628" spans="1:16" s="1" customFormat="1" ht="12.75">
      <c r="A628"/>
      <c r="B628"/>
      <c r="D628" s="36"/>
      <c r="I628" s="4"/>
      <c r="J628" s="4"/>
      <c r="K628" s="4"/>
      <c r="L628" s="4"/>
      <c r="M628" s="4"/>
      <c r="N628" s="4"/>
      <c r="O628" s="4"/>
      <c r="P628" s="4"/>
    </row>
    <row r="629" spans="1:16" s="1" customFormat="1" ht="12.75">
      <c r="A629"/>
      <c r="B629"/>
      <c r="D629" s="36"/>
      <c r="I629" s="4"/>
      <c r="J629" s="4"/>
      <c r="K629" s="4"/>
      <c r="L629" s="4"/>
      <c r="M629" s="4"/>
      <c r="N629" s="4"/>
      <c r="O629" s="4"/>
      <c r="P629" s="4"/>
    </row>
    <row r="630" spans="1:16" s="1" customFormat="1" ht="12.75">
      <c r="A630"/>
      <c r="B630"/>
      <c r="D630" s="36"/>
      <c r="I630" s="4"/>
      <c r="J630" s="4"/>
      <c r="K630" s="4"/>
      <c r="L630" s="4"/>
      <c r="M630" s="4"/>
      <c r="N630" s="4"/>
      <c r="O630" s="4"/>
      <c r="P630" s="4"/>
    </row>
    <row r="631" spans="1:16" s="1" customFormat="1" ht="12.75">
      <c r="A631"/>
      <c r="B631"/>
      <c r="D631" s="36"/>
      <c r="I631" s="4"/>
      <c r="J631" s="4"/>
      <c r="K631" s="4"/>
      <c r="L631" s="4"/>
      <c r="M631" s="4"/>
      <c r="N631" s="4"/>
      <c r="O631" s="4"/>
      <c r="P631" s="4"/>
    </row>
    <row r="632" spans="1:16" s="1" customFormat="1" ht="12.75">
      <c r="A632"/>
      <c r="B632"/>
      <c r="D632" s="36"/>
      <c r="I632" s="4"/>
      <c r="J632" s="4"/>
      <c r="K632" s="4"/>
      <c r="L632" s="4"/>
      <c r="M632" s="4"/>
      <c r="N632" s="4"/>
      <c r="O632" s="4"/>
      <c r="P632" s="4"/>
    </row>
    <row r="633" spans="1:16" s="1" customFormat="1" ht="12.75">
      <c r="A633"/>
      <c r="B633"/>
      <c r="D633" s="36"/>
      <c r="I633" s="4"/>
      <c r="J633" s="4"/>
      <c r="K633" s="4"/>
      <c r="L633" s="4"/>
      <c r="M633" s="4"/>
      <c r="N633" s="4"/>
      <c r="O633" s="4"/>
      <c r="P633" s="4"/>
    </row>
    <row r="634" spans="1:16" s="1" customFormat="1" ht="12.75">
      <c r="A634"/>
      <c r="B634"/>
      <c r="D634" s="36"/>
      <c r="I634" s="4"/>
      <c r="J634" s="4"/>
      <c r="K634" s="4"/>
      <c r="L634" s="4"/>
      <c r="M634" s="4"/>
      <c r="N634" s="4"/>
      <c r="O634" s="4"/>
      <c r="P634" s="4"/>
    </row>
    <row r="635" spans="1:16" s="1" customFormat="1" ht="12.75">
      <c r="A635"/>
      <c r="B635"/>
      <c r="D635" s="36"/>
      <c r="I635" s="4"/>
      <c r="J635" s="4"/>
      <c r="K635" s="4"/>
      <c r="L635" s="4"/>
      <c r="M635" s="4"/>
      <c r="N635" s="4"/>
      <c r="O635" s="4"/>
      <c r="P635" s="4"/>
    </row>
    <row r="636" spans="1:16" s="1" customFormat="1" ht="12.75">
      <c r="A636"/>
      <c r="B636"/>
      <c r="D636" s="36"/>
      <c r="I636" s="4"/>
      <c r="J636" s="4"/>
      <c r="K636" s="4"/>
      <c r="L636" s="4"/>
      <c r="M636" s="4"/>
      <c r="N636" s="4"/>
      <c r="O636" s="4"/>
      <c r="P636" s="4"/>
    </row>
    <row r="637" spans="1:16" s="1" customFormat="1" ht="12.75">
      <c r="A637"/>
      <c r="B637"/>
      <c r="D637" s="36"/>
      <c r="I637" s="4"/>
      <c r="J637" s="4"/>
      <c r="K637" s="4"/>
      <c r="L637" s="4"/>
      <c r="M637" s="4"/>
      <c r="N637" s="4"/>
      <c r="O637" s="4"/>
      <c r="P637" s="4"/>
    </row>
    <row r="638" spans="1:16" s="1" customFormat="1" ht="12.75">
      <c r="A638"/>
      <c r="B638"/>
      <c r="D638" s="36"/>
      <c r="I638" s="4"/>
      <c r="J638" s="4"/>
      <c r="K638" s="4"/>
      <c r="L638" s="4"/>
      <c r="M638" s="4"/>
      <c r="N638" s="4"/>
      <c r="O638" s="4"/>
      <c r="P638" s="4"/>
    </row>
    <row r="639" spans="1:16" s="1" customFormat="1" ht="12.75">
      <c r="A639"/>
      <c r="B639"/>
      <c r="D639" s="36"/>
      <c r="I639" s="4"/>
      <c r="J639" s="4"/>
      <c r="K639" s="4"/>
      <c r="L639" s="4"/>
      <c r="M639" s="4"/>
      <c r="N639" s="4"/>
      <c r="O639" s="4"/>
      <c r="P639" s="4"/>
    </row>
    <row r="640" spans="1:16" s="1" customFormat="1" ht="12.75">
      <c r="A640"/>
      <c r="B640"/>
      <c r="D640" s="36"/>
      <c r="I640" s="4"/>
      <c r="J640" s="4"/>
      <c r="K640" s="4"/>
      <c r="L640" s="4"/>
      <c r="M640" s="4"/>
      <c r="N640" s="4"/>
      <c r="O640" s="4"/>
      <c r="P640" s="4"/>
    </row>
    <row r="641" spans="1:16" s="1" customFormat="1" ht="12.75">
      <c r="A641"/>
      <c r="B641"/>
      <c r="D641" s="36"/>
      <c r="I641" s="4"/>
      <c r="J641" s="4"/>
      <c r="K641" s="4"/>
      <c r="L641" s="4"/>
      <c r="M641" s="4"/>
      <c r="N641" s="4"/>
      <c r="O641" s="4"/>
      <c r="P641" s="4"/>
    </row>
    <row r="642" spans="1:16" s="1" customFormat="1" ht="12.75">
      <c r="A642"/>
      <c r="B642"/>
      <c r="D642" s="36"/>
      <c r="I642" s="4"/>
      <c r="J642" s="4"/>
      <c r="K642" s="4"/>
      <c r="L642" s="4"/>
      <c r="M642" s="4"/>
      <c r="N642" s="4"/>
      <c r="O642" s="4"/>
      <c r="P642" s="4"/>
    </row>
    <row r="643" spans="1:16" s="1" customFormat="1" ht="12.75">
      <c r="A643"/>
      <c r="B643"/>
      <c r="D643" s="36"/>
      <c r="I643" s="4"/>
      <c r="J643" s="4"/>
      <c r="K643" s="4"/>
      <c r="L643" s="4"/>
      <c r="M643" s="4"/>
      <c r="N643" s="4"/>
      <c r="O643" s="4"/>
      <c r="P643" s="4"/>
    </row>
    <row r="644" spans="1:16" s="1" customFormat="1" ht="12.75">
      <c r="A644"/>
      <c r="B644"/>
      <c r="D644" s="36"/>
      <c r="I644" s="4"/>
      <c r="J644" s="4"/>
      <c r="K644" s="4"/>
      <c r="L644" s="4"/>
      <c r="M644" s="4"/>
      <c r="N644" s="4"/>
      <c r="O644" s="4"/>
      <c r="P644" s="4"/>
    </row>
    <row r="645" spans="1:16" s="1" customFormat="1" ht="12.75">
      <c r="A645"/>
      <c r="B645"/>
      <c r="D645" s="36"/>
      <c r="I645" s="4"/>
      <c r="J645" s="4"/>
      <c r="K645" s="4"/>
      <c r="L645" s="4"/>
      <c r="M645" s="4"/>
      <c r="N645" s="4"/>
      <c r="O645" s="4"/>
      <c r="P645" s="4"/>
    </row>
    <row r="646" spans="1:16" s="1" customFormat="1" ht="12.75">
      <c r="A646"/>
      <c r="B646"/>
      <c r="D646" s="36"/>
      <c r="I646" s="4"/>
      <c r="J646" s="4"/>
      <c r="K646" s="4"/>
      <c r="L646" s="4"/>
      <c r="M646" s="4"/>
      <c r="N646" s="4"/>
      <c r="O646" s="4"/>
      <c r="P646" s="4"/>
    </row>
    <row r="647" spans="1:16" s="1" customFormat="1" ht="12.75">
      <c r="A647"/>
      <c r="B647"/>
      <c r="D647" s="36"/>
      <c r="I647" s="4"/>
      <c r="J647" s="4"/>
      <c r="K647" s="4"/>
      <c r="L647" s="4"/>
      <c r="M647" s="4"/>
      <c r="N647" s="4"/>
      <c r="O647" s="4"/>
      <c r="P647" s="4"/>
    </row>
    <row r="648" spans="1:16" s="1" customFormat="1" ht="12.75">
      <c r="A648"/>
      <c r="B648"/>
      <c r="D648" s="36"/>
      <c r="I648" s="4"/>
      <c r="J648" s="4"/>
      <c r="K648" s="4"/>
      <c r="L648" s="4"/>
      <c r="M648" s="4"/>
      <c r="N648" s="4"/>
      <c r="O648" s="4"/>
      <c r="P648" s="4"/>
    </row>
    <row r="649" spans="1:16" s="1" customFormat="1" ht="12.75">
      <c r="A649"/>
      <c r="B649"/>
      <c r="D649" s="36"/>
      <c r="I649" s="4"/>
      <c r="J649" s="4"/>
      <c r="K649" s="4"/>
      <c r="L649" s="4"/>
      <c r="M649" s="4"/>
      <c r="N649" s="4"/>
      <c r="O649" s="4"/>
      <c r="P649" s="4"/>
    </row>
    <row r="650" spans="1:16" s="1" customFormat="1" ht="12.75">
      <c r="A650"/>
      <c r="B650"/>
      <c r="D650" s="36"/>
      <c r="I650" s="4"/>
      <c r="J650" s="4"/>
      <c r="K650" s="4"/>
      <c r="L650" s="4"/>
      <c r="M650" s="4"/>
      <c r="N650" s="4"/>
      <c r="O650" s="4"/>
      <c r="P650" s="4"/>
    </row>
    <row r="651" spans="1:16" s="1" customFormat="1" ht="12.75">
      <c r="A651"/>
      <c r="B651"/>
      <c r="D651" s="36"/>
      <c r="I651" s="4"/>
      <c r="J651" s="4"/>
      <c r="K651" s="4"/>
      <c r="L651" s="4"/>
      <c r="M651" s="4"/>
      <c r="N651" s="4"/>
      <c r="O651" s="4"/>
      <c r="P651" s="4"/>
    </row>
    <row r="652" spans="1:16" s="1" customFormat="1" ht="12.75">
      <c r="A652"/>
      <c r="B652"/>
      <c r="D652" s="36"/>
      <c r="I652" s="4"/>
      <c r="J652" s="4"/>
      <c r="K652" s="4"/>
      <c r="L652" s="4"/>
      <c r="M652" s="4"/>
      <c r="N652" s="4"/>
      <c r="O652" s="4"/>
      <c r="P652" s="4"/>
    </row>
    <row r="653" spans="1:16" s="1" customFormat="1" ht="12.75">
      <c r="A653"/>
      <c r="B653"/>
      <c r="D653" s="36"/>
      <c r="I653" s="4"/>
      <c r="J653" s="4"/>
      <c r="K653" s="4"/>
      <c r="L653" s="4"/>
      <c r="M653" s="4"/>
      <c r="N653" s="4"/>
      <c r="O653" s="4"/>
      <c r="P653" s="4"/>
    </row>
    <row r="654" spans="1:16" s="1" customFormat="1" ht="12.75">
      <c r="A654"/>
      <c r="B654"/>
      <c r="D654" s="36"/>
      <c r="I654" s="4"/>
      <c r="J654" s="4"/>
      <c r="K654" s="4"/>
      <c r="L654" s="4"/>
      <c r="M654" s="4"/>
      <c r="N654" s="4"/>
      <c r="O654" s="4"/>
      <c r="P654" s="4"/>
    </row>
    <row r="655" spans="1:16" s="1" customFormat="1" ht="12.75">
      <c r="A655"/>
      <c r="B655"/>
      <c r="D655" s="36"/>
      <c r="I655" s="4"/>
      <c r="J655" s="4"/>
      <c r="K655" s="4"/>
      <c r="L655" s="4"/>
      <c r="M655" s="4"/>
      <c r="N655" s="4"/>
      <c r="O655" s="4"/>
      <c r="P655" s="4"/>
    </row>
    <row r="656" spans="1:16" s="1" customFormat="1" ht="12.75">
      <c r="A656"/>
      <c r="B656"/>
      <c r="D656" s="36"/>
      <c r="I656" s="4"/>
      <c r="J656" s="4"/>
      <c r="K656" s="4"/>
      <c r="L656" s="4"/>
      <c r="M656" s="4"/>
      <c r="N656" s="4"/>
      <c r="O656" s="4"/>
      <c r="P656" s="4"/>
    </row>
    <row r="657" spans="1:16" s="1" customFormat="1" ht="12.75">
      <c r="A657"/>
      <c r="B657"/>
      <c r="D657" s="36"/>
      <c r="I657" s="4"/>
      <c r="J657" s="4"/>
      <c r="K657" s="4"/>
      <c r="L657" s="4"/>
      <c r="M657" s="4"/>
      <c r="N657" s="4"/>
      <c r="O657" s="4"/>
      <c r="P657" s="4"/>
    </row>
    <row r="658" spans="1:16" s="1" customFormat="1" ht="12.75">
      <c r="A658"/>
      <c r="B658"/>
      <c r="D658" s="36"/>
      <c r="I658" s="4"/>
      <c r="J658" s="4"/>
      <c r="K658" s="4"/>
      <c r="L658" s="4"/>
      <c r="M658" s="4"/>
      <c r="N658" s="4"/>
      <c r="O658" s="4"/>
      <c r="P658" s="4"/>
    </row>
    <row r="659" spans="1:16" s="1" customFormat="1" ht="12.75">
      <c r="A659"/>
      <c r="B659"/>
      <c r="D659" s="36"/>
      <c r="I659" s="4"/>
      <c r="J659" s="4"/>
      <c r="K659" s="4"/>
      <c r="L659" s="4"/>
      <c r="M659" s="4"/>
      <c r="N659" s="4"/>
      <c r="O659" s="4"/>
      <c r="P659" s="4"/>
    </row>
    <row r="660" spans="1:16" s="1" customFormat="1" ht="12.75">
      <c r="A660"/>
      <c r="B660"/>
      <c r="D660" s="36"/>
      <c r="I660" s="4"/>
      <c r="J660" s="4"/>
      <c r="K660" s="4"/>
      <c r="L660" s="4"/>
      <c r="M660" s="4"/>
      <c r="N660" s="4"/>
      <c r="O660" s="4"/>
      <c r="P660" s="4"/>
    </row>
    <row r="661" spans="1:16" s="1" customFormat="1" ht="12.75">
      <c r="A661"/>
      <c r="B661"/>
      <c r="D661" s="36"/>
      <c r="I661" s="4"/>
      <c r="J661" s="4"/>
      <c r="K661" s="4"/>
      <c r="L661" s="4"/>
      <c r="M661" s="4"/>
      <c r="N661" s="4"/>
      <c r="O661" s="4"/>
      <c r="P661" s="4"/>
    </row>
    <row r="662" spans="1:16" s="1" customFormat="1" ht="12.75">
      <c r="A662"/>
      <c r="B662"/>
      <c r="D662" s="36"/>
      <c r="I662" s="4"/>
      <c r="J662" s="4"/>
      <c r="K662" s="4"/>
      <c r="L662" s="4"/>
      <c r="M662" s="4"/>
      <c r="N662" s="4"/>
      <c r="O662" s="4"/>
      <c r="P662" s="4"/>
    </row>
    <row r="663" spans="1:16" s="1" customFormat="1" ht="12.75">
      <c r="A663"/>
      <c r="B663"/>
      <c r="D663" s="36"/>
      <c r="I663" s="4"/>
      <c r="J663" s="4"/>
      <c r="K663" s="4"/>
      <c r="L663" s="4"/>
      <c r="M663" s="4"/>
      <c r="N663" s="4"/>
      <c r="O663" s="4"/>
      <c r="P663" s="4"/>
    </row>
    <row r="664" spans="1:16" s="1" customFormat="1" ht="12.75">
      <c r="A664"/>
      <c r="B664"/>
      <c r="D664" s="36"/>
      <c r="I664" s="4"/>
      <c r="J664" s="4"/>
      <c r="K664" s="4"/>
      <c r="L664" s="4"/>
      <c r="M664" s="4"/>
      <c r="N664" s="4"/>
      <c r="O664" s="4"/>
      <c r="P664" s="4"/>
    </row>
    <row r="665" spans="1:16" s="1" customFormat="1" ht="12.75">
      <c r="A665"/>
      <c r="B665"/>
      <c r="D665" s="36"/>
      <c r="I665" s="4"/>
      <c r="J665" s="4"/>
      <c r="K665" s="4"/>
      <c r="L665" s="4"/>
      <c r="M665" s="4"/>
      <c r="N665" s="4"/>
      <c r="O665" s="4"/>
      <c r="P665" s="4"/>
    </row>
    <row r="666" spans="1:16" s="1" customFormat="1" ht="12.75">
      <c r="A666"/>
      <c r="B666"/>
      <c r="D666" s="36"/>
      <c r="I666" s="4"/>
      <c r="J666" s="4"/>
      <c r="K666" s="4"/>
      <c r="L666" s="4"/>
      <c r="M666" s="4"/>
      <c r="N666" s="4"/>
      <c r="O666" s="4"/>
      <c r="P666" s="4"/>
    </row>
    <row r="667" spans="1:16" s="1" customFormat="1" ht="12.75">
      <c r="A667"/>
      <c r="B667"/>
      <c r="D667" s="36"/>
      <c r="I667" s="4"/>
      <c r="J667" s="4"/>
      <c r="K667" s="4"/>
      <c r="L667" s="4"/>
      <c r="M667" s="4"/>
      <c r="N667" s="4"/>
      <c r="O667" s="4"/>
      <c r="P667" s="4"/>
    </row>
    <row r="668" spans="1:16" s="1" customFormat="1" ht="12.75">
      <c r="A668"/>
      <c r="B668"/>
      <c r="D668" s="36"/>
      <c r="I668" s="4"/>
      <c r="J668" s="4"/>
      <c r="K668" s="4"/>
      <c r="L668" s="4"/>
      <c r="M668" s="4"/>
      <c r="N668" s="4"/>
      <c r="O668" s="4"/>
      <c r="P668" s="4"/>
    </row>
    <row r="669" spans="1:16" s="1" customFormat="1" ht="12.75">
      <c r="A669"/>
      <c r="B669"/>
      <c r="D669" s="36"/>
      <c r="I669" s="4"/>
      <c r="J669" s="4"/>
      <c r="K669" s="4"/>
      <c r="L669" s="4"/>
      <c r="M669" s="4"/>
      <c r="N669" s="4"/>
      <c r="O669" s="4"/>
      <c r="P669" s="4"/>
    </row>
    <row r="670" spans="1:16" s="1" customFormat="1" ht="12.75">
      <c r="A670"/>
      <c r="B670"/>
      <c r="D670" s="36"/>
      <c r="I670" s="4"/>
      <c r="J670" s="4"/>
      <c r="K670" s="4"/>
      <c r="L670" s="4"/>
      <c r="M670" s="4"/>
      <c r="N670" s="4"/>
      <c r="O670" s="4"/>
      <c r="P670" s="4"/>
    </row>
    <row r="671" spans="1:16" s="1" customFormat="1" ht="12.75">
      <c r="A671"/>
      <c r="B671"/>
      <c r="D671" s="36"/>
      <c r="I671" s="4"/>
      <c r="J671" s="4"/>
      <c r="K671" s="4"/>
      <c r="L671" s="4"/>
      <c r="M671" s="4"/>
      <c r="N671" s="4"/>
      <c r="O671" s="4"/>
      <c r="P671" s="4"/>
    </row>
    <row r="672" spans="1:16" s="1" customFormat="1" ht="12.75">
      <c r="A672"/>
      <c r="B672"/>
      <c r="D672" s="36"/>
      <c r="I672" s="4"/>
      <c r="J672" s="4"/>
      <c r="K672" s="4"/>
      <c r="L672" s="4"/>
      <c r="M672" s="4"/>
      <c r="N672" s="4"/>
      <c r="O672" s="4"/>
      <c r="P672" s="4"/>
    </row>
    <row r="673" spans="1:16" s="1" customFormat="1" ht="12.75">
      <c r="A673"/>
      <c r="B673"/>
      <c r="D673" s="36"/>
      <c r="I673" s="4"/>
      <c r="J673" s="4"/>
      <c r="K673" s="4"/>
      <c r="L673" s="4"/>
      <c r="M673" s="4"/>
      <c r="N673" s="4"/>
      <c r="O673" s="4"/>
      <c r="P673" s="4"/>
    </row>
    <row r="674" spans="1:16" s="1" customFormat="1" ht="12.75">
      <c r="A674"/>
      <c r="B674"/>
      <c r="D674" s="36"/>
      <c r="I674" s="4"/>
      <c r="J674" s="4"/>
      <c r="K674" s="4"/>
      <c r="L674" s="4"/>
      <c r="M674" s="4"/>
      <c r="N674" s="4"/>
      <c r="O674" s="4"/>
      <c r="P674" s="4"/>
    </row>
    <row r="675" spans="1:16" s="1" customFormat="1" ht="12.75">
      <c r="A675"/>
      <c r="B675"/>
      <c r="D675" s="36"/>
      <c r="I675" s="4"/>
      <c r="J675" s="4"/>
      <c r="K675" s="4"/>
      <c r="L675" s="4"/>
      <c r="M675" s="4"/>
      <c r="N675" s="4"/>
      <c r="O675" s="4"/>
      <c r="P675" s="4"/>
    </row>
    <row r="676" spans="1:16" s="1" customFormat="1" ht="12.75">
      <c r="A676"/>
      <c r="B676"/>
      <c r="D676" s="36"/>
      <c r="I676" s="4"/>
      <c r="J676" s="4"/>
      <c r="K676" s="4"/>
      <c r="L676" s="4"/>
      <c r="M676" s="4"/>
      <c r="N676" s="4"/>
      <c r="O676" s="4"/>
      <c r="P676" s="4"/>
    </row>
    <row r="677" spans="1:16" s="1" customFormat="1" ht="12.75">
      <c r="A677"/>
      <c r="B677"/>
      <c r="D677" s="36"/>
      <c r="I677" s="4"/>
      <c r="J677" s="4"/>
      <c r="K677" s="4"/>
      <c r="L677" s="4"/>
      <c r="M677" s="4"/>
      <c r="N677" s="4"/>
      <c r="O677" s="4"/>
      <c r="P677" s="4"/>
    </row>
    <row r="678" spans="1:16" s="1" customFormat="1" ht="12.75">
      <c r="A678"/>
      <c r="B678"/>
      <c r="D678" s="36"/>
      <c r="I678" s="4"/>
      <c r="J678" s="4"/>
      <c r="K678" s="4"/>
      <c r="L678" s="4"/>
      <c r="M678" s="4"/>
      <c r="N678" s="4"/>
      <c r="O678" s="4"/>
      <c r="P678" s="4"/>
    </row>
    <row r="679" spans="1:16" s="1" customFormat="1" ht="12.75">
      <c r="A679"/>
      <c r="B679"/>
      <c r="D679" s="36"/>
      <c r="I679" s="4"/>
      <c r="J679" s="4"/>
      <c r="K679" s="4"/>
      <c r="L679" s="4"/>
      <c r="M679" s="4"/>
      <c r="N679" s="4"/>
      <c r="O679" s="4"/>
      <c r="P679" s="4"/>
    </row>
    <row r="680" spans="1:16" s="1" customFormat="1" ht="12.75">
      <c r="A680"/>
      <c r="B680"/>
      <c r="D680" s="36"/>
      <c r="I680" s="4"/>
      <c r="J680" s="4"/>
      <c r="K680" s="4"/>
      <c r="L680" s="4"/>
      <c r="M680" s="4"/>
      <c r="N680" s="4"/>
      <c r="O680" s="4"/>
      <c r="P680" s="4"/>
    </row>
    <row r="681" spans="1:16" s="1" customFormat="1" ht="12.75">
      <c r="A681"/>
      <c r="B681"/>
      <c r="D681" s="36"/>
      <c r="I681" s="4"/>
      <c r="J681" s="4"/>
      <c r="K681" s="4"/>
      <c r="L681" s="4"/>
      <c r="M681" s="4"/>
      <c r="N681" s="4"/>
      <c r="O681" s="4"/>
      <c r="P681" s="4"/>
    </row>
    <row r="682" spans="1:16" s="1" customFormat="1" ht="12.75">
      <c r="A682"/>
      <c r="B682"/>
      <c r="D682" s="36"/>
      <c r="I682" s="4"/>
      <c r="J682" s="4"/>
      <c r="K682" s="4"/>
      <c r="L682" s="4"/>
      <c r="M682" s="4"/>
      <c r="N682" s="4"/>
      <c r="O682" s="4"/>
      <c r="P682" s="4"/>
    </row>
    <row r="683" spans="1:16" s="1" customFormat="1" ht="12.75">
      <c r="A683"/>
      <c r="B683"/>
      <c r="D683" s="36"/>
      <c r="I683" s="4"/>
      <c r="J683" s="4"/>
      <c r="K683" s="4"/>
      <c r="L683" s="4"/>
      <c r="M683" s="4"/>
      <c r="N683" s="4"/>
      <c r="O683" s="4"/>
      <c r="P683" s="4"/>
    </row>
    <row r="684" spans="1:16" s="1" customFormat="1" ht="12.75">
      <c r="A684"/>
      <c r="B684"/>
      <c r="D684" s="36"/>
      <c r="I684" s="4"/>
      <c r="J684" s="4"/>
      <c r="K684" s="4"/>
      <c r="L684" s="4"/>
      <c r="M684" s="4"/>
      <c r="N684" s="4"/>
      <c r="O684" s="4"/>
      <c r="P684" s="4"/>
    </row>
    <row r="685" spans="1:16" s="1" customFormat="1" ht="12.75">
      <c r="A685"/>
      <c r="B685"/>
      <c r="D685" s="36"/>
      <c r="I685" s="4"/>
      <c r="J685" s="4"/>
      <c r="K685" s="4"/>
      <c r="L685" s="4"/>
      <c r="M685" s="4"/>
      <c r="N685" s="4"/>
      <c r="O685" s="4"/>
      <c r="P685" s="4"/>
    </row>
    <row r="686" spans="1:16" s="1" customFormat="1" ht="12.75">
      <c r="A686"/>
      <c r="B686"/>
      <c r="D686" s="36"/>
      <c r="I686" s="4"/>
      <c r="J686" s="4"/>
      <c r="K686" s="4"/>
      <c r="L686" s="4"/>
      <c r="M686" s="4"/>
      <c r="N686" s="4"/>
      <c r="O686" s="4"/>
      <c r="P686" s="4"/>
    </row>
    <row r="687" spans="1:16" s="1" customFormat="1" ht="12.75">
      <c r="A687"/>
      <c r="B687"/>
      <c r="D687" s="36"/>
      <c r="I687" s="4"/>
      <c r="J687" s="4"/>
      <c r="K687" s="4"/>
      <c r="L687" s="4"/>
      <c r="M687" s="4"/>
      <c r="N687" s="4"/>
      <c r="O687" s="4"/>
      <c r="P687" s="4"/>
    </row>
    <row r="688" spans="1:16" s="1" customFormat="1" ht="12.75">
      <c r="A688"/>
      <c r="B688"/>
      <c r="D688" s="36"/>
      <c r="I688" s="4"/>
      <c r="J688" s="4"/>
      <c r="K688" s="4"/>
      <c r="L688" s="4"/>
      <c r="M688" s="4"/>
      <c r="N688" s="4"/>
      <c r="O688" s="4"/>
      <c r="P688" s="4"/>
    </row>
    <row r="689" spans="1:16" s="1" customFormat="1" ht="12.75">
      <c r="A689"/>
      <c r="B689"/>
      <c r="D689" s="36"/>
      <c r="I689" s="4"/>
      <c r="J689" s="4"/>
      <c r="K689" s="4"/>
      <c r="L689" s="4"/>
      <c r="M689" s="4"/>
      <c r="N689" s="4"/>
      <c r="O689" s="4"/>
      <c r="P689" s="4"/>
    </row>
    <row r="690" spans="1:16" s="1" customFormat="1" ht="12.75">
      <c r="A690"/>
      <c r="B690"/>
      <c r="D690" s="36"/>
      <c r="I690" s="4"/>
      <c r="J690" s="4"/>
      <c r="K690" s="4"/>
      <c r="L690" s="4"/>
      <c r="M690" s="4"/>
      <c r="N690" s="4"/>
      <c r="O690" s="4"/>
      <c r="P690" s="4"/>
    </row>
    <row r="691" spans="1:16" s="1" customFormat="1" ht="12.75">
      <c r="A691"/>
      <c r="B691"/>
      <c r="D691" s="36"/>
      <c r="I691" s="4"/>
      <c r="J691" s="4"/>
      <c r="K691" s="4"/>
      <c r="L691" s="4"/>
      <c r="M691" s="4"/>
      <c r="N691" s="4"/>
      <c r="O691" s="4"/>
      <c r="P691" s="4"/>
    </row>
    <row r="692" spans="1:16" s="1" customFormat="1" ht="12.75">
      <c r="A692"/>
      <c r="B692"/>
      <c r="D692" s="36"/>
      <c r="I692" s="4"/>
      <c r="J692" s="4"/>
      <c r="K692" s="4"/>
      <c r="L692" s="4"/>
      <c r="M692" s="4"/>
      <c r="N692" s="4"/>
      <c r="O692" s="4"/>
      <c r="P692" s="4"/>
    </row>
    <row r="693" spans="1:16" s="1" customFormat="1" ht="12.75">
      <c r="A693"/>
      <c r="B693"/>
      <c r="D693" s="36"/>
      <c r="I693" s="4"/>
      <c r="J693" s="4"/>
      <c r="K693" s="4"/>
      <c r="L693" s="4"/>
      <c r="M693" s="4"/>
      <c r="N693" s="4"/>
      <c r="O693" s="4"/>
      <c r="P693" s="4"/>
    </row>
    <row r="694" spans="1:16" s="1" customFormat="1" ht="12.75">
      <c r="A694"/>
      <c r="B694"/>
      <c r="D694" s="36"/>
      <c r="I694" s="4"/>
      <c r="J694" s="4"/>
      <c r="K694" s="4"/>
      <c r="L694" s="4"/>
      <c r="M694" s="4"/>
      <c r="N694" s="4"/>
      <c r="O694" s="4"/>
      <c r="P694" s="4"/>
    </row>
    <row r="695" spans="1:16" s="1" customFormat="1" ht="12.75">
      <c r="A695"/>
      <c r="B695"/>
      <c r="D695" s="36"/>
      <c r="I695" s="4"/>
      <c r="J695" s="4"/>
      <c r="K695" s="4"/>
      <c r="L695" s="4"/>
      <c r="M695" s="4"/>
      <c r="N695" s="4"/>
      <c r="O695" s="4"/>
      <c r="P695" s="4"/>
    </row>
    <row r="696" spans="1:16" s="1" customFormat="1" ht="12.75">
      <c r="A696"/>
      <c r="B696"/>
      <c r="D696" s="36"/>
      <c r="I696" s="4"/>
      <c r="J696" s="4"/>
      <c r="K696" s="4"/>
      <c r="L696" s="4"/>
      <c r="M696" s="4"/>
      <c r="N696" s="4"/>
      <c r="O696" s="4"/>
      <c r="P696" s="4"/>
    </row>
    <row r="697" spans="1:16" s="1" customFormat="1" ht="12.75">
      <c r="A697"/>
      <c r="B697"/>
      <c r="D697" s="36"/>
      <c r="I697" s="4"/>
      <c r="J697" s="4"/>
      <c r="K697" s="4"/>
      <c r="L697" s="4"/>
      <c r="M697" s="4"/>
      <c r="N697" s="4"/>
      <c r="O697" s="4"/>
      <c r="P697" s="4"/>
    </row>
    <row r="698" spans="1:16" s="1" customFormat="1" ht="12.75">
      <c r="A698"/>
      <c r="B698"/>
      <c r="D698" s="36"/>
      <c r="I698" s="4"/>
      <c r="J698" s="4"/>
      <c r="K698" s="4"/>
      <c r="L698" s="4"/>
      <c r="M698" s="4"/>
      <c r="N698" s="4"/>
      <c r="O698" s="4"/>
      <c r="P698" s="4"/>
    </row>
    <row r="699" spans="1:16" s="1" customFormat="1" ht="12.75">
      <c r="A699"/>
      <c r="B699"/>
      <c r="D699" s="36"/>
      <c r="I699" s="4"/>
      <c r="J699" s="4"/>
      <c r="K699" s="4"/>
      <c r="L699" s="4"/>
      <c r="M699" s="4"/>
      <c r="N699" s="4"/>
      <c r="O699" s="4"/>
      <c r="P699" s="4"/>
    </row>
    <row r="700" spans="1:16" s="1" customFormat="1" ht="12.75">
      <c r="A700"/>
      <c r="B700"/>
      <c r="D700" s="36"/>
      <c r="I700" s="4"/>
      <c r="J700" s="4"/>
      <c r="K700" s="4"/>
      <c r="L700" s="4"/>
      <c r="M700" s="4"/>
      <c r="N700" s="4"/>
      <c r="O700" s="4"/>
      <c r="P700" s="4"/>
    </row>
    <row r="701" spans="1:16" s="1" customFormat="1" ht="12.75">
      <c r="A701"/>
      <c r="B701"/>
      <c r="D701" s="36"/>
      <c r="I701" s="4"/>
      <c r="J701" s="4"/>
      <c r="K701" s="4"/>
      <c r="L701" s="4"/>
      <c r="M701" s="4"/>
      <c r="N701" s="4"/>
      <c r="O701" s="4"/>
      <c r="P701" s="4"/>
    </row>
    <row r="702" spans="1:16" s="1" customFormat="1" ht="12.75">
      <c r="A702"/>
      <c r="B702"/>
      <c r="D702" s="36"/>
      <c r="I702" s="4"/>
      <c r="J702" s="4"/>
      <c r="K702" s="4"/>
      <c r="L702" s="4"/>
      <c r="M702" s="4"/>
      <c r="N702" s="4"/>
      <c r="O702" s="4"/>
      <c r="P702" s="4"/>
    </row>
    <row r="703" spans="1:16" s="1" customFormat="1" ht="12.75">
      <c r="A703"/>
      <c r="B703"/>
      <c r="D703" s="36"/>
      <c r="I703" s="4"/>
      <c r="J703" s="4"/>
      <c r="K703" s="4"/>
      <c r="L703" s="4"/>
      <c r="M703" s="4"/>
      <c r="N703" s="4"/>
      <c r="O703" s="4"/>
      <c r="P703" s="4"/>
    </row>
    <row r="704" spans="1:16" s="1" customFormat="1" ht="12.75">
      <c r="A704"/>
      <c r="B704"/>
      <c r="D704" s="36"/>
      <c r="I704" s="4"/>
      <c r="J704" s="4"/>
      <c r="K704" s="4"/>
      <c r="L704" s="4"/>
      <c r="M704" s="4"/>
      <c r="N704" s="4"/>
      <c r="O704" s="4"/>
      <c r="P704" s="4"/>
    </row>
    <row r="705" spans="1:16" s="1" customFormat="1" ht="12.75">
      <c r="A705"/>
      <c r="B705"/>
      <c r="D705" s="36"/>
      <c r="I705" s="4"/>
      <c r="J705" s="4"/>
      <c r="K705" s="4"/>
      <c r="L705" s="4"/>
      <c r="M705" s="4"/>
      <c r="N705" s="4"/>
      <c r="O705" s="4"/>
      <c r="P705" s="4"/>
    </row>
    <row r="706" spans="1:16" s="1" customFormat="1" ht="12.75">
      <c r="A706"/>
      <c r="B706"/>
      <c r="D706" s="36"/>
      <c r="I706" s="4"/>
      <c r="J706" s="4"/>
      <c r="K706" s="4"/>
      <c r="L706" s="4"/>
      <c r="M706" s="4"/>
      <c r="N706" s="4"/>
      <c r="O706" s="4"/>
      <c r="P706" s="4"/>
    </row>
    <row r="707" spans="1:16" s="1" customFormat="1" ht="12.75">
      <c r="A707"/>
      <c r="B707"/>
      <c r="D707" s="36"/>
      <c r="I707" s="4"/>
      <c r="J707" s="4"/>
      <c r="K707" s="4"/>
      <c r="L707" s="4"/>
      <c r="M707" s="4"/>
      <c r="N707" s="4"/>
      <c r="O707" s="4"/>
      <c r="P707" s="4"/>
    </row>
    <row r="708" spans="1:16" s="1" customFormat="1" ht="12.75">
      <c r="A708"/>
      <c r="B708"/>
      <c r="D708" s="36"/>
      <c r="I708" s="4"/>
      <c r="J708" s="4"/>
      <c r="K708" s="4"/>
      <c r="L708" s="4"/>
      <c r="M708" s="4"/>
      <c r="N708" s="4"/>
      <c r="O708" s="4"/>
      <c r="P708" s="4"/>
    </row>
    <row r="709" spans="1:16" s="1" customFormat="1" ht="12.75">
      <c r="A709"/>
      <c r="B709"/>
      <c r="D709" s="36"/>
      <c r="I709" s="4"/>
      <c r="J709" s="4"/>
      <c r="K709" s="4"/>
      <c r="L709" s="4"/>
      <c r="M709" s="4"/>
      <c r="N709" s="4"/>
      <c r="O709" s="4"/>
      <c r="P709" s="4"/>
    </row>
    <row r="710" spans="1:16" s="1" customFormat="1" ht="12.75">
      <c r="A710"/>
      <c r="B710"/>
      <c r="D710" s="36"/>
      <c r="I710" s="4"/>
      <c r="J710" s="4"/>
      <c r="K710" s="4"/>
      <c r="L710" s="4"/>
      <c r="M710" s="4"/>
      <c r="N710" s="4"/>
      <c r="O710" s="4"/>
      <c r="P710" s="4"/>
    </row>
    <row r="711" spans="1:16" s="1" customFormat="1" ht="12.75">
      <c r="A711"/>
      <c r="B711"/>
      <c r="D711" s="36"/>
      <c r="I711" s="4"/>
      <c r="J711" s="4"/>
      <c r="K711" s="4"/>
      <c r="L711" s="4"/>
      <c r="M711" s="4"/>
      <c r="N711" s="4"/>
      <c r="O711" s="4"/>
      <c r="P711" s="4"/>
    </row>
    <row r="712" spans="1:16" s="1" customFormat="1" ht="12.75">
      <c r="A712"/>
      <c r="B712"/>
      <c r="D712" s="36"/>
      <c r="I712" s="4"/>
      <c r="J712" s="4"/>
      <c r="K712" s="4"/>
      <c r="L712" s="4"/>
      <c r="M712" s="4"/>
      <c r="N712" s="4"/>
      <c r="O712" s="4"/>
      <c r="P712" s="4"/>
    </row>
    <row r="713" spans="1:16" s="1" customFormat="1" ht="12.75">
      <c r="A713"/>
      <c r="B713"/>
      <c r="D713" s="36"/>
      <c r="I713" s="4"/>
      <c r="J713" s="4"/>
      <c r="K713" s="4"/>
      <c r="L713" s="4"/>
      <c r="M713" s="4"/>
      <c r="N713" s="4"/>
      <c r="O713" s="4"/>
      <c r="P713" s="4"/>
    </row>
    <row r="714" spans="1:16" s="1" customFormat="1" ht="12.75">
      <c r="A714"/>
      <c r="B714"/>
      <c r="D714" s="36"/>
      <c r="I714" s="4"/>
      <c r="J714" s="4"/>
      <c r="K714" s="4"/>
      <c r="L714" s="4"/>
      <c r="M714" s="4"/>
      <c r="N714" s="4"/>
      <c r="O714" s="4"/>
      <c r="P714" s="4"/>
    </row>
    <row r="715" spans="1:16" s="1" customFormat="1" ht="12.75">
      <c r="A715"/>
      <c r="B715"/>
      <c r="D715" s="36"/>
      <c r="I715" s="4"/>
      <c r="J715" s="4"/>
      <c r="K715" s="4"/>
      <c r="L715" s="4"/>
      <c r="M715" s="4"/>
      <c r="N715" s="4"/>
      <c r="O715" s="4"/>
      <c r="P715" s="4"/>
    </row>
    <row r="716" spans="1:16" s="1" customFormat="1" ht="12.75">
      <c r="A716"/>
      <c r="B716"/>
      <c r="D716" s="36"/>
      <c r="I716" s="4"/>
      <c r="J716" s="4"/>
      <c r="K716" s="4"/>
      <c r="L716" s="4"/>
      <c r="M716" s="4"/>
      <c r="N716" s="4"/>
      <c r="O716" s="4"/>
      <c r="P716" s="4"/>
    </row>
    <row r="717" spans="1:16" s="1" customFormat="1" ht="12.75">
      <c r="A717"/>
      <c r="B717"/>
      <c r="D717" s="36"/>
      <c r="I717" s="4"/>
      <c r="J717" s="4"/>
      <c r="K717" s="4"/>
      <c r="L717" s="4"/>
      <c r="M717" s="4"/>
      <c r="N717" s="4"/>
      <c r="O717" s="4"/>
      <c r="P717" s="4"/>
    </row>
    <row r="718" spans="1:16" s="1" customFormat="1" ht="12.75">
      <c r="A718"/>
      <c r="B718"/>
      <c r="D718" s="36"/>
      <c r="I718" s="4"/>
      <c r="J718" s="4"/>
      <c r="K718" s="4"/>
      <c r="L718" s="4"/>
      <c r="M718" s="4"/>
      <c r="N718" s="4"/>
      <c r="O718" s="4"/>
      <c r="P718" s="4"/>
    </row>
    <row r="719" spans="1:16" s="1" customFormat="1" ht="12.75">
      <c r="A719"/>
      <c r="B719"/>
      <c r="D719" s="36"/>
      <c r="I719" s="4"/>
      <c r="J719" s="4"/>
      <c r="K719" s="4"/>
      <c r="L719" s="4"/>
      <c r="M719" s="4"/>
      <c r="N719" s="4"/>
      <c r="O719" s="4"/>
      <c r="P719" s="4"/>
    </row>
    <row r="720" spans="1:16" s="1" customFormat="1" ht="12.75">
      <c r="A720"/>
      <c r="B720"/>
      <c r="D720" s="36"/>
      <c r="I720" s="4"/>
      <c r="J720" s="4"/>
      <c r="K720" s="4"/>
      <c r="L720" s="4"/>
      <c r="M720" s="4"/>
      <c r="N720" s="4"/>
      <c r="O720" s="4"/>
      <c r="P720" s="4"/>
    </row>
    <row r="721" spans="1:16" s="1" customFormat="1" ht="12.75">
      <c r="A721"/>
      <c r="B721"/>
      <c r="D721" s="36"/>
      <c r="I721" s="4"/>
      <c r="J721" s="4"/>
      <c r="K721" s="4"/>
      <c r="L721" s="4"/>
      <c r="M721" s="4"/>
      <c r="N721" s="4"/>
      <c r="O721" s="4"/>
      <c r="P721" s="4"/>
    </row>
    <row r="722" spans="1:16" s="1" customFormat="1" ht="12.75">
      <c r="A722"/>
      <c r="B722"/>
      <c r="D722" s="36"/>
      <c r="I722" s="4"/>
      <c r="J722" s="4"/>
      <c r="K722" s="4"/>
      <c r="L722" s="4"/>
      <c r="M722" s="4"/>
      <c r="N722" s="4"/>
      <c r="O722" s="4"/>
      <c r="P722" s="4"/>
    </row>
    <row r="723" spans="1:16" s="1" customFormat="1" ht="12.75">
      <c r="A723"/>
      <c r="B723"/>
      <c r="D723" s="36"/>
      <c r="I723" s="4"/>
      <c r="J723" s="4"/>
      <c r="K723" s="4"/>
      <c r="L723" s="4"/>
      <c r="M723" s="4"/>
      <c r="N723" s="4"/>
      <c r="O723" s="4"/>
      <c r="P723" s="4"/>
    </row>
    <row r="724" spans="1:16" s="1" customFormat="1" ht="12.75">
      <c r="A724"/>
      <c r="B724"/>
      <c r="D724" s="36"/>
      <c r="I724" s="4"/>
      <c r="J724" s="4"/>
      <c r="K724" s="4"/>
      <c r="L724" s="4"/>
      <c r="M724" s="4"/>
      <c r="N724" s="4"/>
      <c r="O724" s="4"/>
      <c r="P724" s="4"/>
    </row>
    <row r="725" spans="1:16" s="1" customFormat="1" ht="12.75">
      <c r="A725"/>
      <c r="B725"/>
      <c r="D725" s="36"/>
      <c r="I725" s="4"/>
      <c r="J725" s="4"/>
      <c r="K725" s="4"/>
      <c r="L725" s="4"/>
      <c r="M725" s="4"/>
      <c r="N725" s="4"/>
      <c r="O725" s="4"/>
      <c r="P725" s="4"/>
    </row>
    <row r="726" spans="1:16" s="1" customFormat="1" ht="12.75">
      <c r="A726"/>
      <c r="B726"/>
      <c r="D726" s="36"/>
      <c r="I726" s="4"/>
      <c r="J726" s="4"/>
      <c r="K726" s="4"/>
      <c r="L726" s="4"/>
      <c r="M726" s="4"/>
      <c r="N726" s="4"/>
      <c r="O726" s="4"/>
      <c r="P726" s="4"/>
    </row>
    <row r="727" spans="1:16" s="1" customFormat="1" ht="12.75">
      <c r="A727"/>
      <c r="B727"/>
      <c r="D727" s="36"/>
      <c r="I727" s="4"/>
      <c r="J727" s="4"/>
      <c r="K727" s="4"/>
      <c r="L727" s="4"/>
      <c r="M727" s="4"/>
      <c r="N727" s="4"/>
      <c r="O727" s="4"/>
      <c r="P727" s="4"/>
    </row>
    <row r="728" spans="1:16" s="1" customFormat="1" ht="12.75">
      <c r="A728"/>
      <c r="B728"/>
      <c r="D728" s="36"/>
      <c r="I728" s="4"/>
      <c r="J728" s="4"/>
      <c r="K728" s="4"/>
      <c r="L728" s="4"/>
      <c r="M728" s="4"/>
      <c r="N728" s="4"/>
      <c r="O728" s="4"/>
      <c r="P728" s="4"/>
    </row>
    <row r="729" spans="1:16" s="1" customFormat="1" ht="12.75">
      <c r="A729"/>
      <c r="B729"/>
      <c r="D729" s="36"/>
      <c r="I729" s="4"/>
      <c r="J729" s="4"/>
      <c r="K729" s="4"/>
      <c r="L729" s="4"/>
      <c r="M729" s="4"/>
      <c r="N729" s="4"/>
      <c r="O729" s="4"/>
      <c r="P729" s="4"/>
    </row>
    <row r="730" spans="1:16" s="1" customFormat="1" ht="12.75">
      <c r="A730"/>
      <c r="B730"/>
      <c r="D730" s="36"/>
      <c r="I730" s="4"/>
      <c r="J730" s="4"/>
      <c r="K730" s="4"/>
      <c r="L730" s="4"/>
      <c r="M730" s="4"/>
      <c r="N730" s="4"/>
      <c r="O730" s="4"/>
      <c r="P730" s="4"/>
    </row>
    <row r="731" spans="1:16" s="1" customFormat="1" ht="12.75">
      <c r="A731"/>
      <c r="B731"/>
      <c r="D731" s="36"/>
      <c r="I731" s="4"/>
      <c r="J731" s="4"/>
      <c r="K731" s="4"/>
      <c r="L731" s="4"/>
      <c r="M731" s="4"/>
      <c r="N731" s="4"/>
      <c r="O731" s="4"/>
      <c r="P731" s="4"/>
    </row>
    <row r="732" spans="1:16" s="1" customFormat="1" ht="12.75">
      <c r="A732"/>
      <c r="B732"/>
      <c r="D732" s="36"/>
      <c r="I732" s="4"/>
      <c r="J732" s="4"/>
      <c r="K732" s="4"/>
      <c r="L732" s="4"/>
      <c r="M732" s="4"/>
      <c r="N732" s="4"/>
      <c r="O732" s="4"/>
      <c r="P732" s="4"/>
    </row>
    <row r="733" spans="1:16" s="1" customFormat="1" ht="12.75">
      <c r="A733"/>
      <c r="B733"/>
      <c r="D733" s="36"/>
      <c r="I733" s="4"/>
      <c r="J733" s="4"/>
      <c r="K733" s="4"/>
      <c r="L733" s="4"/>
      <c r="M733" s="4"/>
      <c r="N733" s="4"/>
      <c r="O733" s="4"/>
      <c r="P733" s="4"/>
    </row>
    <row r="734" spans="1:16" s="1" customFormat="1" ht="12.75">
      <c r="A734"/>
      <c r="B734"/>
      <c r="D734" s="36"/>
      <c r="I734" s="4"/>
      <c r="J734" s="4"/>
      <c r="K734" s="4"/>
      <c r="L734" s="4"/>
      <c r="M734" s="4"/>
      <c r="N734" s="4"/>
      <c r="O734" s="4"/>
      <c r="P734" s="4"/>
    </row>
    <row r="735" spans="1:16" s="1" customFormat="1" ht="12.75">
      <c r="A735"/>
      <c r="B735"/>
      <c r="D735" s="36"/>
      <c r="I735" s="4"/>
      <c r="J735" s="4"/>
      <c r="K735" s="4"/>
      <c r="L735" s="4"/>
      <c r="M735" s="4"/>
      <c r="N735" s="4"/>
      <c r="O735" s="4"/>
      <c r="P735" s="4"/>
    </row>
    <row r="736" spans="1:16" s="1" customFormat="1" ht="12.75">
      <c r="A736"/>
      <c r="B736"/>
      <c r="D736" s="36"/>
      <c r="I736" s="4"/>
      <c r="J736" s="4"/>
      <c r="K736" s="4"/>
      <c r="L736" s="4"/>
      <c r="M736" s="4"/>
      <c r="N736" s="4"/>
      <c r="O736" s="4"/>
      <c r="P736" s="4"/>
    </row>
    <row r="737" spans="1:16" s="1" customFormat="1" ht="12.75">
      <c r="A737"/>
      <c r="B737"/>
      <c r="D737" s="36"/>
      <c r="I737" s="4"/>
      <c r="J737" s="4"/>
      <c r="K737" s="4"/>
      <c r="L737" s="4"/>
      <c r="M737" s="4"/>
      <c r="N737" s="4"/>
      <c r="O737" s="4"/>
      <c r="P737" s="4"/>
    </row>
    <row r="738" spans="1:16" s="1" customFormat="1" ht="12.75">
      <c r="A738"/>
      <c r="B738"/>
      <c r="D738" s="36"/>
      <c r="I738" s="4"/>
      <c r="J738" s="4"/>
      <c r="K738" s="4"/>
      <c r="L738" s="4"/>
      <c r="M738" s="4"/>
      <c r="N738" s="4"/>
      <c r="O738" s="4"/>
      <c r="P738" s="4"/>
    </row>
    <row r="739" spans="1:16" s="1" customFormat="1" ht="12.75">
      <c r="A739"/>
      <c r="B739"/>
      <c r="D739" s="36"/>
      <c r="I739" s="4"/>
      <c r="J739" s="4"/>
      <c r="K739" s="4"/>
      <c r="L739" s="4"/>
      <c r="M739" s="4"/>
      <c r="N739" s="4"/>
      <c r="O739" s="4"/>
      <c r="P739" s="4"/>
    </row>
    <row r="740" spans="1:16" s="1" customFormat="1" ht="12.75">
      <c r="A740"/>
      <c r="B740"/>
      <c r="D740" s="36"/>
      <c r="I740" s="4"/>
      <c r="J740" s="4"/>
      <c r="K740" s="4"/>
      <c r="L740" s="4"/>
      <c r="M740" s="4"/>
      <c r="N740" s="4"/>
      <c r="O740" s="4"/>
      <c r="P740" s="4"/>
    </row>
    <row r="741" spans="1:16" s="1" customFormat="1" ht="12.75">
      <c r="A741"/>
      <c r="B741"/>
      <c r="D741" s="36"/>
      <c r="I741" s="4"/>
      <c r="J741" s="4"/>
      <c r="K741" s="4"/>
      <c r="L741" s="4"/>
      <c r="M741" s="4"/>
      <c r="N741" s="4"/>
      <c r="O741" s="4"/>
      <c r="P741" s="4"/>
    </row>
    <row r="742" spans="1:16" s="1" customFormat="1" ht="12.75">
      <c r="A742"/>
      <c r="B742"/>
      <c r="D742" s="36"/>
      <c r="I742" s="4"/>
      <c r="J742" s="4"/>
      <c r="K742" s="4"/>
      <c r="L742" s="4"/>
      <c r="M742" s="4"/>
      <c r="N742" s="4"/>
      <c r="O742" s="4"/>
      <c r="P742" s="4"/>
    </row>
    <row r="743" spans="1:16" s="1" customFormat="1" ht="12.75">
      <c r="A743"/>
      <c r="B743"/>
      <c r="D743" s="36"/>
      <c r="I743" s="4"/>
      <c r="J743" s="4"/>
      <c r="K743" s="4"/>
      <c r="L743" s="4"/>
      <c r="M743" s="4"/>
      <c r="N743" s="4"/>
      <c r="O743" s="4"/>
      <c r="P743" s="4"/>
    </row>
    <row r="744" spans="1:16" s="1" customFormat="1" ht="12.75">
      <c r="A744"/>
      <c r="B744"/>
      <c r="D744" s="36"/>
      <c r="I744" s="4"/>
      <c r="J744" s="4"/>
      <c r="K744" s="4"/>
      <c r="L744" s="4"/>
      <c r="M744" s="4"/>
      <c r="N744" s="4"/>
      <c r="O744" s="4"/>
      <c r="P744" s="4"/>
    </row>
    <row r="745" spans="1:16" s="1" customFormat="1" ht="12.75">
      <c r="A745"/>
      <c r="B745"/>
      <c r="D745" s="36"/>
      <c r="I745" s="4"/>
      <c r="J745" s="4"/>
      <c r="K745" s="4"/>
      <c r="L745" s="4"/>
      <c r="M745" s="4"/>
      <c r="N745" s="4"/>
      <c r="O745" s="4"/>
      <c r="P745" s="4"/>
    </row>
    <row r="746" spans="1:16" s="1" customFormat="1" ht="12.75">
      <c r="A746"/>
      <c r="B746"/>
      <c r="D746" s="36"/>
      <c r="I746" s="4"/>
      <c r="J746" s="4"/>
      <c r="K746" s="4"/>
      <c r="L746" s="4"/>
      <c r="M746" s="4"/>
      <c r="N746" s="4"/>
      <c r="O746" s="4"/>
      <c r="P746" s="4"/>
    </row>
    <row r="747" spans="1:16" s="1" customFormat="1" ht="12.75">
      <c r="A747"/>
      <c r="B747"/>
      <c r="D747" s="36"/>
      <c r="I747" s="4"/>
      <c r="J747" s="4"/>
      <c r="K747" s="4"/>
      <c r="L747" s="4"/>
      <c r="M747" s="4"/>
      <c r="N747" s="4"/>
      <c r="O747" s="4"/>
      <c r="P747" s="4"/>
    </row>
    <row r="748" spans="1:16" s="1" customFormat="1" ht="12.75">
      <c r="A748"/>
      <c r="B748"/>
      <c r="D748" s="36"/>
      <c r="I748" s="4"/>
      <c r="J748" s="4"/>
      <c r="K748" s="4"/>
      <c r="L748" s="4"/>
      <c r="M748" s="4"/>
      <c r="N748" s="4"/>
      <c r="O748" s="4"/>
      <c r="P748" s="4"/>
    </row>
    <row r="749" spans="1:16" s="1" customFormat="1" ht="12.75">
      <c r="A749"/>
      <c r="B749"/>
      <c r="D749" s="36"/>
      <c r="I749" s="4"/>
      <c r="J749" s="4"/>
      <c r="K749" s="4"/>
      <c r="L749" s="4"/>
      <c r="M749" s="4"/>
      <c r="N749" s="4"/>
      <c r="O749" s="4"/>
      <c r="P749" s="4"/>
    </row>
    <row r="750" spans="1:16" s="1" customFormat="1" ht="12.75">
      <c r="A750"/>
      <c r="B750"/>
      <c r="D750" s="36"/>
      <c r="I750" s="4"/>
      <c r="J750" s="4"/>
      <c r="K750" s="4"/>
      <c r="L750" s="4"/>
      <c r="M750" s="4"/>
      <c r="N750" s="4"/>
      <c r="O750" s="4"/>
      <c r="P750" s="4"/>
    </row>
    <row r="751" spans="1:16" s="1" customFormat="1" ht="12.75">
      <c r="A751"/>
      <c r="B751"/>
      <c r="D751" s="36"/>
      <c r="I751" s="4"/>
      <c r="J751" s="4"/>
      <c r="K751" s="4"/>
      <c r="L751" s="4"/>
      <c r="M751" s="4"/>
      <c r="N751" s="4"/>
      <c r="O751" s="4"/>
      <c r="P751" s="4"/>
    </row>
    <row r="752" spans="1:16" s="1" customFormat="1" ht="12.75">
      <c r="A752"/>
      <c r="B752"/>
      <c r="D752" s="36"/>
      <c r="I752" s="4"/>
      <c r="J752" s="4"/>
      <c r="K752" s="4"/>
      <c r="L752" s="4"/>
      <c r="M752" s="4"/>
      <c r="N752" s="4"/>
      <c r="O752" s="4"/>
      <c r="P752" s="4"/>
    </row>
    <row r="753" spans="1:16" s="1" customFormat="1" ht="12.75">
      <c r="A753"/>
      <c r="B753"/>
      <c r="D753" s="36"/>
      <c r="I753" s="4"/>
      <c r="J753" s="4"/>
      <c r="K753" s="4"/>
      <c r="L753" s="4"/>
      <c r="M753" s="4"/>
      <c r="N753" s="4"/>
      <c r="O753" s="4"/>
      <c r="P753" s="4"/>
    </row>
    <row r="754" spans="1:16" s="1" customFormat="1" ht="12.75">
      <c r="A754"/>
      <c r="B754"/>
      <c r="D754" s="36"/>
      <c r="I754" s="4"/>
      <c r="J754" s="4"/>
      <c r="K754" s="4"/>
      <c r="L754" s="4"/>
      <c r="M754" s="4"/>
      <c r="N754" s="4"/>
      <c r="O754" s="4"/>
      <c r="P754" s="4"/>
    </row>
    <row r="755" spans="1:16" s="1" customFormat="1" ht="12.75">
      <c r="A755"/>
      <c r="B755"/>
      <c r="D755" s="36"/>
      <c r="I755" s="4"/>
      <c r="J755" s="4"/>
      <c r="K755" s="4"/>
      <c r="L755" s="4"/>
      <c r="M755" s="4"/>
      <c r="N755" s="4"/>
      <c r="O755" s="4"/>
      <c r="P755" s="4"/>
    </row>
    <row r="756" spans="1:16" s="1" customFormat="1" ht="12.75">
      <c r="A756"/>
      <c r="B756"/>
      <c r="D756" s="36"/>
      <c r="I756" s="4"/>
      <c r="J756" s="4"/>
      <c r="K756" s="4"/>
      <c r="L756" s="4"/>
      <c r="M756" s="4"/>
      <c r="N756" s="4"/>
      <c r="O756" s="4"/>
      <c r="P756" s="4"/>
    </row>
    <row r="757" spans="1:16" s="1" customFormat="1" ht="12.75">
      <c r="A757"/>
      <c r="B757"/>
      <c r="D757" s="36"/>
      <c r="I757" s="4"/>
      <c r="J757" s="4"/>
      <c r="K757" s="4"/>
      <c r="L757" s="4"/>
      <c r="M757" s="4"/>
      <c r="N757" s="4"/>
      <c r="O757" s="4"/>
      <c r="P757" s="4"/>
    </row>
    <row r="758" spans="1:16" s="1" customFormat="1" ht="12.75">
      <c r="A758"/>
      <c r="B758"/>
      <c r="D758" s="36"/>
      <c r="I758" s="4"/>
      <c r="J758" s="4"/>
      <c r="K758" s="4"/>
      <c r="L758" s="4"/>
      <c r="M758" s="4"/>
      <c r="N758" s="4"/>
      <c r="O758" s="4"/>
      <c r="P758" s="4"/>
    </row>
    <row r="759" spans="1:16" s="1" customFormat="1" ht="12.75">
      <c r="A759"/>
      <c r="B759"/>
      <c r="D759" s="36"/>
      <c r="I759" s="4"/>
      <c r="J759" s="4"/>
      <c r="K759" s="4"/>
      <c r="L759" s="4"/>
      <c r="M759" s="4"/>
      <c r="N759" s="4"/>
      <c r="O759" s="4"/>
      <c r="P759" s="4"/>
    </row>
    <row r="760" spans="1:16" s="1" customFormat="1" ht="12.75">
      <c r="A760"/>
      <c r="B760"/>
      <c r="D760" s="36"/>
      <c r="I760" s="4"/>
      <c r="J760" s="4"/>
      <c r="K760" s="4"/>
      <c r="L760" s="4"/>
      <c r="M760" s="4"/>
      <c r="N760" s="4"/>
      <c r="O760" s="4"/>
      <c r="P760" s="4"/>
    </row>
    <row r="761" spans="1:16" s="1" customFormat="1" ht="12.75">
      <c r="A761"/>
      <c r="B761"/>
      <c r="D761" s="36"/>
      <c r="I761" s="4"/>
      <c r="J761" s="4"/>
      <c r="K761" s="4"/>
      <c r="L761" s="4"/>
      <c r="M761" s="4"/>
      <c r="N761" s="4"/>
      <c r="O761" s="4"/>
      <c r="P761" s="4"/>
    </row>
    <row r="762" spans="1:16" s="1" customFormat="1" ht="12.75">
      <c r="A762"/>
      <c r="B762"/>
      <c r="D762" s="36"/>
      <c r="I762" s="4"/>
      <c r="J762" s="4"/>
      <c r="K762" s="4"/>
      <c r="L762" s="4"/>
      <c r="M762" s="4"/>
      <c r="N762" s="4"/>
      <c r="O762" s="4"/>
      <c r="P762" s="4"/>
    </row>
    <row r="763" spans="1:16" s="1" customFormat="1" ht="12.75">
      <c r="A763"/>
      <c r="B763"/>
      <c r="D763" s="36"/>
      <c r="I763" s="4"/>
      <c r="J763" s="4"/>
      <c r="K763" s="4"/>
      <c r="L763" s="4"/>
      <c r="M763" s="4"/>
      <c r="N763" s="4"/>
      <c r="O763" s="4"/>
      <c r="P763" s="4"/>
    </row>
    <row r="764" spans="1:16" s="1" customFormat="1" ht="12.75">
      <c r="A764"/>
      <c r="B764"/>
      <c r="D764" s="36"/>
      <c r="I764" s="4"/>
      <c r="J764" s="4"/>
      <c r="K764" s="4"/>
      <c r="L764" s="4"/>
      <c r="M764" s="4"/>
      <c r="N764" s="4"/>
      <c r="O764" s="4"/>
      <c r="P764" s="4"/>
    </row>
    <row r="765" spans="1:16" s="1" customFormat="1" ht="12.75">
      <c r="A765"/>
      <c r="B765"/>
      <c r="D765" s="36"/>
      <c r="I765" s="4"/>
      <c r="J765" s="4"/>
      <c r="K765" s="4"/>
      <c r="L765" s="4"/>
      <c r="M765" s="4"/>
      <c r="N765" s="4"/>
      <c r="O765" s="4"/>
      <c r="P765" s="4"/>
    </row>
    <row r="766" spans="1:16" s="1" customFormat="1" ht="12.75">
      <c r="A766"/>
      <c r="B766"/>
      <c r="D766" s="36"/>
      <c r="I766" s="4"/>
      <c r="J766" s="4"/>
      <c r="K766" s="4"/>
      <c r="L766" s="4"/>
      <c r="M766" s="4"/>
      <c r="N766" s="4"/>
      <c r="O766" s="4"/>
      <c r="P766" s="4"/>
    </row>
    <row r="767" spans="1:16" s="1" customFormat="1" ht="12.75">
      <c r="A767"/>
      <c r="B767"/>
      <c r="D767" s="36"/>
      <c r="I767" s="4"/>
      <c r="J767" s="4"/>
      <c r="K767" s="4"/>
      <c r="L767" s="4"/>
      <c r="M767" s="4"/>
      <c r="N767" s="4"/>
      <c r="O767" s="4"/>
      <c r="P767" s="4"/>
    </row>
    <row r="768" spans="1:16" s="1" customFormat="1" ht="12.75">
      <c r="A768"/>
      <c r="B768"/>
      <c r="D768" s="36"/>
      <c r="I768" s="4"/>
      <c r="J768" s="4"/>
      <c r="K768" s="4"/>
      <c r="L768" s="4"/>
      <c r="M768" s="4"/>
      <c r="N768" s="4"/>
      <c r="O768" s="4"/>
      <c r="P768" s="4"/>
    </row>
    <row r="769" spans="1:16" s="1" customFormat="1" ht="12.75">
      <c r="A769"/>
      <c r="B769"/>
      <c r="D769" s="36"/>
      <c r="I769" s="4"/>
      <c r="J769" s="4"/>
      <c r="K769" s="4"/>
      <c r="L769" s="4"/>
      <c r="M769" s="4"/>
      <c r="N769" s="4"/>
      <c r="O769" s="4"/>
      <c r="P769" s="4"/>
    </row>
    <row r="770" spans="1:16" s="1" customFormat="1" ht="12.75">
      <c r="A770"/>
      <c r="B770"/>
      <c r="D770" s="36"/>
      <c r="I770" s="4"/>
      <c r="J770" s="4"/>
      <c r="K770" s="4"/>
      <c r="L770" s="4"/>
      <c r="M770" s="4"/>
      <c r="N770" s="4"/>
      <c r="O770" s="4"/>
      <c r="P770" s="4"/>
    </row>
    <row r="771" spans="1:16" s="1" customFormat="1" ht="12.75">
      <c r="A771"/>
      <c r="B771"/>
      <c r="D771" s="36"/>
      <c r="I771" s="4"/>
      <c r="J771" s="4"/>
      <c r="K771" s="4"/>
      <c r="L771" s="4"/>
      <c r="M771" s="4"/>
      <c r="N771" s="4"/>
      <c r="O771" s="4"/>
      <c r="P771" s="4"/>
    </row>
    <row r="772" spans="1:16" s="1" customFormat="1" ht="12.75">
      <c r="A772"/>
      <c r="B772"/>
      <c r="D772" s="36"/>
      <c r="I772" s="4"/>
      <c r="J772" s="4"/>
      <c r="K772" s="4"/>
      <c r="L772" s="4"/>
      <c r="M772" s="4"/>
      <c r="N772" s="4"/>
      <c r="O772" s="4"/>
      <c r="P772" s="4"/>
    </row>
    <row r="773" spans="1:16" s="1" customFormat="1" ht="12.75">
      <c r="A773"/>
      <c r="B773"/>
      <c r="D773" s="36"/>
      <c r="I773" s="4"/>
      <c r="J773" s="4"/>
      <c r="K773" s="4"/>
      <c r="L773" s="4"/>
      <c r="M773" s="4"/>
      <c r="N773" s="4"/>
      <c r="O773" s="4"/>
      <c r="P773" s="4"/>
    </row>
    <row r="774" spans="1:16" s="1" customFormat="1" ht="12.75">
      <c r="A774"/>
      <c r="B774"/>
      <c r="D774" s="36"/>
      <c r="I774" s="4"/>
      <c r="J774" s="4"/>
      <c r="K774" s="4"/>
      <c r="L774" s="4"/>
      <c r="M774" s="4"/>
      <c r="N774" s="4"/>
      <c r="O774" s="4"/>
      <c r="P774" s="4"/>
    </row>
    <row r="775" spans="1:16" s="1" customFormat="1" ht="12.75">
      <c r="A775"/>
      <c r="B775"/>
      <c r="D775" s="36"/>
      <c r="I775" s="4"/>
      <c r="J775" s="4"/>
      <c r="K775" s="4"/>
      <c r="L775" s="4"/>
      <c r="M775" s="4"/>
      <c r="N775" s="4"/>
      <c r="O775" s="4"/>
      <c r="P775" s="4"/>
    </row>
    <row r="776" spans="1:16" s="1" customFormat="1" ht="12.75">
      <c r="A776"/>
      <c r="B776"/>
      <c r="D776" s="36"/>
      <c r="I776" s="4"/>
      <c r="J776" s="4"/>
      <c r="K776" s="4"/>
      <c r="L776" s="4"/>
      <c r="M776" s="4"/>
      <c r="N776" s="4"/>
      <c r="O776" s="4"/>
      <c r="P776" s="4"/>
    </row>
    <row r="777" spans="1:16" s="1" customFormat="1" ht="12.75">
      <c r="A777"/>
      <c r="B777"/>
      <c r="D777" s="36"/>
      <c r="I777" s="4"/>
      <c r="J777" s="4"/>
      <c r="K777" s="4"/>
      <c r="L777" s="4"/>
      <c r="M777" s="4"/>
      <c r="N777" s="4"/>
      <c r="O777" s="4"/>
      <c r="P777" s="4"/>
    </row>
    <row r="778" spans="1:16" s="1" customFormat="1" ht="12.75">
      <c r="A778"/>
      <c r="B778"/>
      <c r="D778" s="36"/>
      <c r="I778" s="4"/>
      <c r="J778" s="4"/>
      <c r="K778" s="4"/>
      <c r="L778" s="4"/>
      <c r="M778" s="4"/>
      <c r="N778" s="4"/>
      <c r="O778" s="4"/>
      <c r="P778" s="4"/>
    </row>
    <row r="779" spans="1:16" s="1" customFormat="1" ht="12.75">
      <c r="A779"/>
      <c r="B779"/>
      <c r="D779" s="36"/>
      <c r="I779" s="4"/>
      <c r="J779" s="4"/>
      <c r="K779" s="4"/>
      <c r="L779" s="4"/>
      <c r="M779" s="4"/>
      <c r="N779" s="4"/>
      <c r="O779" s="4"/>
      <c r="P779" s="4"/>
    </row>
    <row r="780" spans="1:16" s="1" customFormat="1" ht="12.75">
      <c r="A780"/>
      <c r="B780"/>
      <c r="D780" s="36"/>
      <c r="I780" s="4"/>
      <c r="J780" s="4"/>
      <c r="K780" s="4"/>
      <c r="L780" s="4"/>
      <c r="M780" s="4"/>
      <c r="N780" s="4"/>
      <c r="O780" s="4"/>
      <c r="P780" s="4"/>
    </row>
    <row r="781" spans="1:16" s="1" customFormat="1" ht="12.75">
      <c r="A781"/>
      <c r="B781"/>
      <c r="D781" s="36"/>
      <c r="I781" s="4"/>
      <c r="J781" s="4"/>
      <c r="K781" s="4"/>
      <c r="L781" s="4"/>
      <c r="M781" s="4"/>
      <c r="N781" s="4"/>
      <c r="O781" s="4"/>
      <c r="P781" s="4"/>
    </row>
    <row r="782" spans="1:16" s="1" customFormat="1" ht="12.75">
      <c r="A782"/>
      <c r="B782"/>
      <c r="D782" s="36"/>
      <c r="I782" s="4"/>
      <c r="J782" s="4"/>
      <c r="K782" s="4"/>
      <c r="L782" s="4"/>
      <c r="M782" s="4"/>
      <c r="N782" s="4"/>
      <c r="O782" s="4"/>
      <c r="P782" s="4"/>
    </row>
    <row r="783" spans="1:16" s="1" customFormat="1" ht="12.75">
      <c r="A783"/>
      <c r="B783"/>
      <c r="D783" s="36"/>
      <c r="I783" s="4"/>
      <c r="J783" s="4"/>
      <c r="K783" s="4"/>
      <c r="L783" s="4"/>
      <c r="M783" s="4"/>
      <c r="N783" s="4"/>
      <c r="O783" s="4"/>
      <c r="P783" s="4"/>
    </row>
    <row r="784" spans="1:16" s="1" customFormat="1" ht="12.75">
      <c r="A784"/>
      <c r="B784"/>
      <c r="D784" s="36"/>
      <c r="I784" s="4"/>
      <c r="J784" s="4"/>
      <c r="K784" s="4"/>
      <c r="L784" s="4"/>
      <c r="M784" s="4"/>
      <c r="N784" s="4"/>
      <c r="O784" s="4"/>
      <c r="P784" s="4"/>
    </row>
    <row r="785" spans="1:16" s="1" customFormat="1" ht="12.75">
      <c r="A785"/>
      <c r="B785"/>
      <c r="D785" s="36"/>
      <c r="I785" s="4"/>
      <c r="J785" s="4"/>
      <c r="K785" s="4"/>
      <c r="L785" s="4"/>
      <c r="M785" s="4"/>
      <c r="N785" s="4"/>
      <c r="O785" s="4"/>
      <c r="P785" s="4"/>
    </row>
    <row r="786" spans="1:16" s="1" customFormat="1" ht="12.75">
      <c r="A786"/>
      <c r="B786"/>
      <c r="D786" s="36"/>
      <c r="I786" s="4"/>
      <c r="J786" s="4"/>
      <c r="K786" s="4"/>
      <c r="L786" s="4"/>
      <c r="M786" s="4"/>
      <c r="N786" s="4"/>
      <c r="O786" s="4"/>
      <c r="P786" s="4"/>
    </row>
    <row r="787" spans="1:16" s="1" customFormat="1" ht="12.75">
      <c r="A787"/>
      <c r="B787"/>
      <c r="D787" s="36"/>
      <c r="I787" s="4"/>
      <c r="J787" s="4"/>
      <c r="K787" s="4"/>
      <c r="L787" s="4"/>
      <c r="M787" s="4"/>
      <c r="N787" s="4"/>
      <c r="O787" s="4"/>
      <c r="P787" s="4"/>
    </row>
    <row r="788" spans="1:16" s="1" customFormat="1" ht="12.75">
      <c r="A788"/>
      <c r="B788"/>
      <c r="D788" s="36"/>
      <c r="I788" s="4"/>
      <c r="J788" s="4"/>
      <c r="K788" s="4"/>
      <c r="L788" s="4"/>
      <c r="M788" s="4"/>
      <c r="N788" s="4"/>
      <c r="O788" s="4"/>
      <c r="P788" s="4"/>
    </row>
    <row r="789" spans="1:16" s="1" customFormat="1" ht="12.75">
      <c r="A789"/>
      <c r="B789"/>
      <c r="D789" s="36"/>
      <c r="I789" s="4"/>
      <c r="J789" s="4"/>
      <c r="K789" s="4"/>
      <c r="L789" s="4"/>
      <c r="M789" s="4"/>
      <c r="N789" s="4"/>
      <c r="O789" s="4"/>
      <c r="P789" s="4"/>
    </row>
    <row r="790" spans="1:16" s="1" customFormat="1" ht="12.75">
      <c r="A790"/>
      <c r="B790"/>
      <c r="D790" s="36"/>
      <c r="I790" s="4"/>
      <c r="J790" s="4"/>
      <c r="K790" s="4"/>
      <c r="L790" s="4"/>
      <c r="M790" s="4"/>
      <c r="N790" s="4"/>
      <c r="O790" s="4"/>
      <c r="P790" s="4"/>
    </row>
    <row r="791" spans="1:16" s="1" customFormat="1" ht="12.75">
      <c r="A791"/>
      <c r="B791"/>
      <c r="D791" s="36"/>
      <c r="I791" s="4"/>
      <c r="J791" s="4"/>
      <c r="K791" s="4"/>
      <c r="L791" s="4"/>
      <c r="M791" s="4"/>
      <c r="N791" s="4"/>
      <c r="O791" s="4"/>
      <c r="P791" s="4"/>
    </row>
    <row r="792" spans="1:16" s="1" customFormat="1" ht="12.75">
      <c r="A792"/>
      <c r="B792"/>
      <c r="D792" s="36"/>
      <c r="I792" s="4"/>
      <c r="J792" s="4"/>
      <c r="K792" s="4"/>
      <c r="L792" s="4"/>
      <c r="M792" s="4"/>
      <c r="N792" s="4"/>
      <c r="O792" s="4"/>
      <c r="P792" s="4"/>
    </row>
    <row r="793" spans="1:16" s="1" customFormat="1" ht="12.75">
      <c r="A793"/>
      <c r="B793"/>
      <c r="D793" s="36"/>
      <c r="I793" s="4"/>
      <c r="J793" s="4"/>
      <c r="K793" s="4"/>
      <c r="L793" s="4"/>
      <c r="M793" s="4"/>
      <c r="N793" s="4"/>
      <c r="O793" s="4"/>
      <c r="P793" s="4"/>
    </row>
    <row r="794" spans="1:16" s="1" customFormat="1" ht="12.75">
      <c r="A794"/>
      <c r="B794"/>
      <c r="D794" s="36"/>
      <c r="I794" s="4"/>
      <c r="J794" s="4"/>
      <c r="K794" s="4"/>
      <c r="L794" s="4"/>
      <c r="M794" s="4"/>
      <c r="N794" s="4"/>
      <c r="O794" s="4"/>
      <c r="P794" s="4"/>
    </row>
    <row r="795" spans="1:16" s="1" customFormat="1" ht="12.75">
      <c r="A795"/>
      <c r="B795"/>
      <c r="D795" s="36"/>
      <c r="I795" s="4"/>
      <c r="J795" s="4"/>
      <c r="K795" s="4"/>
      <c r="L795" s="4"/>
      <c r="M795" s="4"/>
      <c r="N795" s="4"/>
      <c r="O795" s="4"/>
      <c r="P795" s="4"/>
    </row>
    <row r="796" spans="1:16" s="1" customFormat="1" ht="12.75">
      <c r="A796"/>
      <c r="B796"/>
      <c r="D796" s="36"/>
      <c r="I796" s="4"/>
      <c r="J796" s="4"/>
      <c r="K796" s="4"/>
      <c r="L796" s="4"/>
      <c r="M796" s="4"/>
      <c r="N796" s="4"/>
      <c r="O796" s="4"/>
      <c r="P796" s="4"/>
    </row>
    <row r="797" spans="1:16" s="1" customFormat="1" ht="12.75">
      <c r="A797"/>
      <c r="B797"/>
      <c r="D797" s="36"/>
      <c r="I797" s="4"/>
      <c r="J797" s="4"/>
      <c r="K797" s="4"/>
      <c r="L797" s="4"/>
      <c r="M797" s="4"/>
      <c r="N797" s="4"/>
      <c r="O797" s="4"/>
      <c r="P797" s="4"/>
    </row>
    <row r="798" spans="1:16" s="1" customFormat="1" ht="12.75">
      <c r="A798"/>
      <c r="B798"/>
      <c r="D798" s="36"/>
      <c r="I798" s="4"/>
      <c r="J798" s="4"/>
      <c r="K798" s="4"/>
      <c r="L798" s="4"/>
      <c r="M798" s="4"/>
      <c r="N798" s="4"/>
      <c r="O798" s="4"/>
      <c r="P798" s="4"/>
    </row>
    <row r="799" spans="1:16" s="1" customFormat="1" ht="12.75">
      <c r="A799"/>
      <c r="B799"/>
      <c r="D799" s="36"/>
      <c r="I799" s="4"/>
      <c r="J799" s="4"/>
      <c r="K799" s="4"/>
      <c r="L799" s="4"/>
      <c r="M799" s="4"/>
      <c r="N799" s="4"/>
      <c r="O799" s="4"/>
      <c r="P799" s="4"/>
    </row>
    <row r="800" spans="1:16" s="1" customFormat="1" ht="12.75">
      <c r="A800"/>
      <c r="B800"/>
      <c r="D800" s="36"/>
      <c r="I800" s="4"/>
      <c r="J800" s="4"/>
      <c r="K800" s="4"/>
      <c r="L800" s="4"/>
      <c r="M800" s="4"/>
      <c r="N800" s="4"/>
      <c r="O800" s="4"/>
      <c r="P800" s="4"/>
    </row>
    <row r="801" spans="1:16" s="1" customFormat="1" ht="12.75">
      <c r="A801"/>
      <c r="B801"/>
      <c r="D801" s="36"/>
      <c r="I801" s="4"/>
      <c r="J801" s="4"/>
      <c r="K801" s="4"/>
      <c r="L801" s="4"/>
      <c r="M801" s="4"/>
      <c r="N801" s="4"/>
      <c r="O801" s="4"/>
      <c r="P801" s="4"/>
    </row>
    <row r="802" spans="1:16" s="1" customFormat="1" ht="12.75">
      <c r="A802"/>
      <c r="B802"/>
      <c r="D802" s="36"/>
      <c r="I802" s="4"/>
      <c r="J802" s="4"/>
      <c r="K802" s="4"/>
      <c r="L802" s="4"/>
      <c r="M802" s="4"/>
      <c r="N802" s="4"/>
      <c r="O802" s="4"/>
      <c r="P802" s="4"/>
    </row>
    <row r="803" spans="1:16" s="1" customFormat="1" ht="12.75">
      <c r="A803"/>
      <c r="B803"/>
      <c r="D803" s="36"/>
      <c r="I803" s="4"/>
      <c r="J803" s="4"/>
      <c r="K803" s="4"/>
      <c r="L803" s="4"/>
      <c r="M803" s="4"/>
      <c r="N803" s="4"/>
      <c r="O803" s="4"/>
      <c r="P803" s="4"/>
    </row>
    <row r="804" spans="1:16" s="1" customFormat="1" ht="12.75">
      <c r="A804"/>
      <c r="B804"/>
      <c r="D804" s="36"/>
      <c r="I804" s="4"/>
      <c r="J804" s="4"/>
      <c r="K804" s="4"/>
      <c r="L804" s="4"/>
      <c r="M804" s="4"/>
      <c r="N804" s="4"/>
      <c r="O804" s="4"/>
      <c r="P804" s="4"/>
    </row>
    <row r="805" spans="1:16" s="1" customFormat="1" ht="12.75">
      <c r="A805"/>
      <c r="B805"/>
      <c r="D805" s="36"/>
      <c r="I805" s="4"/>
      <c r="J805" s="4"/>
      <c r="K805" s="4"/>
      <c r="L805" s="4"/>
      <c r="M805" s="4"/>
      <c r="N805" s="4"/>
      <c r="O805" s="4"/>
      <c r="P805" s="4"/>
    </row>
    <row r="806" spans="1:16" s="1" customFormat="1" ht="12.75">
      <c r="A806"/>
      <c r="B806"/>
      <c r="D806" s="36"/>
      <c r="I806" s="4"/>
      <c r="J806" s="4"/>
      <c r="K806" s="4"/>
      <c r="L806" s="4"/>
      <c r="M806" s="4"/>
      <c r="N806" s="4"/>
      <c r="O806" s="4"/>
      <c r="P806" s="4"/>
    </row>
    <row r="807" spans="1:16" s="1" customFormat="1" ht="12.75">
      <c r="A807"/>
      <c r="B807"/>
      <c r="D807" s="36"/>
      <c r="I807" s="4"/>
      <c r="J807" s="4"/>
      <c r="K807" s="4"/>
      <c r="L807" s="4"/>
      <c r="M807" s="4"/>
      <c r="N807" s="4"/>
      <c r="O807" s="4"/>
      <c r="P807" s="4"/>
    </row>
    <row r="808" spans="1:16" s="1" customFormat="1" ht="12.75">
      <c r="A808"/>
      <c r="B808"/>
      <c r="D808" s="36"/>
      <c r="I808" s="4"/>
      <c r="J808" s="4"/>
      <c r="K808" s="4"/>
      <c r="L808" s="4"/>
      <c r="M808" s="4"/>
      <c r="N808" s="4"/>
      <c r="O808" s="4"/>
      <c r="P808" s="4"/>
    </row>
    <row r="809" spans="1:16" s="1" customFormat="1" ht="12.75">
      <c r="A809"/>
      <c r="B809"/>
      <c r="D809" s="36"/>
      <c r="I809" s="4"/>
      <c r="J809" s="4"/>
      <c r="K809" s="4"/>
      <c r="L809" s="4"/>
      <c r="M809" s="4"/>
      <c r="N809" s="4"/>
      <c r="O809" s="4"/>
      <c r="P809" s="4"/>
    </row>
    <row r="810" spans="1:16" s="1" customFormat="1" ht="12.75">
      <c r="A810"/>
      <c r="B810"/>
      <c r="D810" s="36"/>
      <c r="I810" s="4"/>
      <c r="J810" s="4"/>
      <c r="K810" s="4"/>
      <c r="L810" s="4"/>
      <c r="M810" s="4"/>
      <c r="N810" s="4"/>
      <c r="O810" s="4"/>
      <c r="P810" s="4"/>
    </row>
    <row r="811" spans="1:16" s="1" customFormat="1" ht="12.75">
      <c r="A811"/>
      <c r="B811"/>
      <c r="D811" s="36"/>
      <c r="I811" s="4"/>
      <c r="J811" s="4"/>
      <c r="K811" s="4"/>
      <c r="L811" s="4"/>
      <c r="M811" s="4"/>
      <c r="N811" s="4"/>
      <c r="O811" s="4"/>
      <c r="P811" s="4"/>
    </row>
    <row r="812" spans="1:16" s="1" customFormat="1" ht="12.75">
      <c r="A812"/>
      <c r="B812"/>
      <c r="D812" s="36"/>
      <c r="I812" s="4"/>
      <c r="J812" s="4"/>
      <c r="K812" s="4"/>
      <c r="L812" s="4"/>
      <c r="M812" s="4"/>
      <c r="N812" s="4"/>
      <c r="O812" s="4"/>
      <c r="P812" s="4"/>
    </row>
    <row r="813" spans="1:16" s="1" customFormat="1" ht="12.75">
      <c r="A813"/>
      <c r="B813"/>
      <c r="D813" s="36"/>
      <c r="I813" s="4"/>
      <c r="J813" s="4"/>
      <c r="K813" s="4"/>
      <c r="L813" s="4"/>
      <c r="M813" s="4"/>
      <c r="N813" s="4"/>
      <c r="O813" s="4"/>
      <c r="P813" s="4"/>
    </row>
    <row r="814" spans="1:16" s="1" customFormat="1" ht="12.75">
      <c r="A814"/>
      <c r="B814"/>
      <c r="D814" s="36"/>
      <c r="I814" s="4"/>
      <c r="J814" s="4"/>
      <c r="K814" s="4"/>
      <c r="L814" s="4"/>
      <c r="M814" s="4"/>
      <c r="N814" s="4"/>
      <c r="O814" s="4"/>
      <c r="P814" s="4"/>
    </row>
    <row r="815" spans="1:16" s="1" customFormat="1" ht="12.75">
      <c r="A815"/>
      <c r="B815"/>
      <c r="D815" s="36"/>
      <c r="I815" s="4"/>
      <c r="J815" s="4"/>
      <c r="K815" s="4"/>
      <c r="L815" s="4"/>
      <c r="M815" s="4"/>
      <c r="N815" s="4"/>
      <c r="O815" s="4"/>
      <c r="P815" s="4"/>
    </row>
    <row r="816" spans="1:16" s="1" customFormat="1" ht="12.75">
      <c r="A816"/>
      <c r="B816"/>
      <c r="D816" s="36"/>
      <c r="I816" s="4"/>
      <c r="J816" s="4"/>
      <c r="K816" s="4"/>
      <c r="L816" s="4"/>
      <c r="M816" s="4"/>
      <c r="N816" s="4"/>
      <c r="O816" s="4"/>
      <c r="P816" s="4"/>
    </row>
    <row r="817" spans="1:16" s="1" customFormat="1" ht="12.75">
      <c r="A817"/>
      <c r="B817"/>
      <c r="D817" s="36"/>
      <c r="I817" s="4"/>
      <c r="J817" s="4"/>
      <c r="K817" s="4"/>
      <c r="L817" s="4"/>
      <c r="M817" s="4"/>
      <c r="N817" s="4"/>
      <c r="O817" s="4"/>
      <c r="P817" s="4"/>
    </row>
    <row r="818" spans="1:16" s="1" customFormat="1" ht="12.75">
      <c r="A818"/>
      <c r="B818"/>
      <c r="D818" s="36"/>
      <c r="I818" s="4"/>
      <c r="J818" s="4"/>
      <c r="K818" s="4"/>
      <c r="L818" s="4"/>
      <c r="M818" s="4"/>
      <c r="N818" s="4"/>
      <c r="O818" s="4"/>
      <c r="P818" s="4"/>
    </row>
    <row r="819" spans="1:16" s="1" customFormat="1" ht="12.75">
      <c r="A819"/>
      <c r="B819"/>
      <c r="D819" s="36"/>
      <c r="I819" s="4"/>
      <c r="J819" s="4"/>
      <c r="K819" s="4"/>
      <c r="L819" s="4"/>
      <c r="M819" s="4"/>
      <c r="N819" s="4"/>
      <c r="O819" s="4"/>
      <c r="P819" s="4"/>
    </row>
    <row r="820" spans="1:16" s="1" customFormat="1" ht="12.75">
      <c r="A820"/>
      <c r="B820"/>
      <c r="D820" s="36"/>
      <c r="I820" s="4"/>
      <c r="J820" s="4"/>
      <c r="K820" s="4"/>
      <c r="L820" s="4"/>
      <c r="M820" s="4"/>
      <c r="N820" s="4"/>
      <c r="O820" s="4"/>
      <c r="P820" s="4"/>
    </row>
  </sheetData>
  <sheetProtection password="CF4F" sheet="1"/>
  <mergeCells count="6">
    <mergeCell ref="H10:H11"/>
    <mergeCell ref="B10:B11"/>
    <mergeCell ref="B6:C7"/>
    <mergeCell ref="C10:C11"/>
    <mergeCell ref="D10:D11"/>
    <mergeCell ref="E10:E11"/>
  </mergeCells>
  <conditionalFormatting sqref="B10:B203">
    <cfRule type="cellIs" priority="1" dxfId="0" operator="equal" stopIfTrue="1">
      <formula>0</formula>
    </cfRule>
  </conditionalFormatting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2" r:id="rId3"/>
  <ignoredErrors>
    <ignoredError sqref="B12:B23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 Szczecinku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Koszty splaty kredytu</dc:title>
  <dc:subject/>
  <dc:creator> Ewa Szulecka</dc:creator>
  <cp:keywords/>
  <dc:description/>
  <cp:lastModifiedBy>Irena Kubiak</cp:lastModifiedBy>
  <cp:lastPrinted>2013-10-28T10:36:21Z</cp:lastPrinted>
  <dcterms:created xsi:type="dcterms:W3CDTF">2013-09-12T12:13:19Z</dcterms:created>
  <dcterms:modified xsi:type="dcterms:W3CDTF">2013-10-28T10:48:50Z</dcterms:modified>
  <cp:category/>
  <cp:version/>
  <cp:contentType/>
  <cp:contentStatus/>
</cp:coreProperties>
</file>